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★\概況\"/>
    </mc:Choice>
  </mc:AlternateContent>
  <xr:revisionPtr revIDLastSave="0" documentId="13_ncr:1_{0298040D-EE3F-4F5D-B097-F87877697C9F}" xr6:coauthVersionLast="36" xr6:coauthVersionMax="47" xr10:uidLastSave="{00000000-0000-0000-0000-000000000000}"/>
  <bookViews>
    <workbookView xWindow="-105" yWindow="-105" windowWidth="19425" windowHeight="10425" xr2:uid="{58BA3291-0409-4C4F-AC9A-F492324FA38D}"/>
  </bookViews>
  <sheets>
    <sheet name="8貸出" sheetId="1" r:id="rId1"/>
  </sheets>
  <definedNames>
    <definedName name="_xlnm._FilterDatabase" localSheetId="0" hidden="1">'8貸出'!$A$7:$X$128</definedName>
    <definedName name="_xlnm.Print_Area" localSheetId="0">'8貸出'!$A:$U</definedName>
    <definedName name="_xlnm.Print_Titles" localSheetId="0">'8貸出'!$3:$7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8" i="1" l="1"/>
  <c r="R128" i="1"/>
  <c r="Q128" i="1"/>
  <c r="O128" i="1"/>
  <c r="N128" i="1"/>
  <c r="M128" i="1"/>
  <c r="L128" i="1"/>
  <c r="K128" i="1"/>
  <c r="J128" i="1"/>
  <c r="G128" i="1"/>
  <c r="F128" i="1"/>
  <c r="E128" i="1"/>
  <c r="D128" i="1"/>
  <c r="I127" i="1"/>
  <c r="C127" i="1"/>
  <c r="I126" i="1"/>
  <c r="P126" i="1" s="1"/>
  <c r="C126" i="1"/>
  <c r="H126" i="1" s="1"/>
  <c r="I125" i="1"/>
  <c r="P125" i="1" s="1"/>
  <c r="C125" i="1"/>
  <c r="H125" i="1" s="1"/>
  <c r="I124" i="1"/>
  <c r="P124" i="1" s="1"/>
  <c r="C124" i="1"/>
  <c r="H124" i="1" s="1"/>
  <c r="I123" i="1"/>
  <c r="P123" i="1" s="1"/>
  <c r="C123" i="1"/>
  <c r="H123" i="1" s="1"/>
  <c r="I122" i="1"/>
  <c r="P122" i="1" s="1"/>
  <c r="C122" i="1"/>
  <c r="H122" i="1" s="1"/>
  <c r="H121" i="1"/>
  <c r="I121" i="1"/>
  <c r="P121" i="1" s="1"/>
  <c r="P120" i="1"/>
  <c r="I120" i="1"/>
  <c r="H120" i="1"/>
  <c r="I119" i="1"/>
  <c r="P119" i="1" s="1"/>
  <c r="C119" i="1"/>
  <c r="H119" i="1" s="1"/>
  <c r="I118" i="1"/>
  <c r="P118" i="1" s="1"/>
  <c r="C118" i="1"/>
  <c r="H118" i="1" s="1"/>
  <c r="I117" i="1"/>
  <c r="P117" i="1" s="1"/>
  <c r="C117" i="1"/>
  <c r="H117" i="1" s="1"/>
  <c r="I116" i="1"/>
  <c r="P116" i="1" s="1"/>
  <c r="C116" i="1"/>
  <c r="H116" i="1" s="1"/>
  <c r="I115" i="1"/>
  <c r="P115" i="1" s="1"/>
  <c r="C115" i="1"/>
  <c r="H115" i="1" s="1"/>
  <c r="I114" i="1"/>
  <c r="P114" i="1" s="1"/>
  <c r="C114" i="1"/>
  <c r="H114" i="1" s="1"/>
  <c r="I113" i="1"/>
  <c r="P113" i="1" s="1"/>
  <c r="C113" i="1"/>
  <c r="H113" i="1" s="1"/>
  <c r="I112" i="1"/>
  <c r="P112" i="1" s="1"/>
  <c r="C112" i="1"/>
  <c r="H112" i="1" s="1"/>
  <c r="I111" i="1"/>
  <c r="P111" i="1" s="1"/>
  <c r="C111" i="1"/>
  <c r="H111" i="1" s="1"/>
  <c r="I110" i="1"/>
  <c r="P110" i="1" s="1"/>
  <c r="C110" i="1"/>
  <c r="H110" i="1" s="1"/>
  <c r="I109" i="1"/>
  <c r="P109" i="1" s="1"/>
  <c r="C109" i="1"/>
  <c r="H109" i="1" s="1"/>
  <c r="I108" i="1"/>
  <c r="P108" i="1" s="1"/>
  <c r="C108" i="1"/>
  <c r="H108" i="1" s="1"/>
  <c r="I107" i="1"/>
  <c r="P107" i="1" s="1"/>
  <c r="C107" i="1"/>
  <c r="H107" i="1" s="1"/>
  <c r="I106" i="1"/>
  <c r="P106" i="1" s="1"/>
  <c r="C106" i="1"/>
  <c r="H106" i="1" s="1"/>
  <c r="I105" i="1"/>
  <c r="P105" i="1" s="1"/>
  <c r="C105" i="1"/>
  <c r="H105" i="1" s="1"/>
  <c r="I104" i="1"/>
  <c r="P104" i="1" s="1"/>
  <c r="C104" i="1"/>
  <c r="H104" i="1" s="1"/>
  <c r="I103" i="1"/>
  <c r="P103" i="1" s="1"/>
  <c r="C103" i="1"/>
  <c r="H103" i="1" s="1"/>
  <c r="I102" i="1"/>
  <c r="P102" i="1" s="1"/>
  <c r="C102" i="1"/>
  <c r="H102" i="1" s="1"/>
  <c r="I101" i="1"/>
  <c r="I100" i="1"/>
  <c r="I99" i="1"/>
  <c r="I98" i="1"/>
  <c r="C98" i="1"/>
  <c r="P97" i="1"/>
  <c r="I97" i="1"/>
  <c r="H97" i="1"/>
  <c r="C97" i="1"/>
  <c r="P96" i="1"/>
  <c r="I96" i="1"/>
  <c r="H96" i="1"/>
  <c r="C96" i="1"/>
  <c r="P95" i="1"/>
  <c r="I95" i="1"/>
  <c r="H95" i="1"/>
  <c r="C95" i="1"/>
  <c r="P94" i="1"/>
  <c r="I94" i="1"/>
  <c r="H94" i="1"/>
  <c r="C94" i="1"/>
  <c r="P93" i="1"/>
  <c r="I93" i="1"/>
  <c r="H93" i="1"/>
  <c r="C93" i="1"/>
  <c r="P92" i="1"/>
  <c r="I92" i="1"/>
  <c r="H92" i="1"/>
  <c r="C92" i="1"/>
  <c r="P91" i="1"/>
  <c r="I91" i="1"/>
  <c r="H91" i="1"/>
  <c r="C91" i="1"/>
  <c r="P90" i="1"/>
  <c r="I90" i="1"/>
  <c r="H90" i="1"/>
  <c r="C90" i="1"/>
  <c r="P89" i="1"/>
  <c r="I89" i="1"/>
  <c r="H89" i="1"/>
  <c r="I88" i="1"/>
  <c r="C88" i="1"/>
  <c r="P87" i="1"/>
  <c r="I87" i="1"/>
  <c r="H87" i="1"/>
  <c r="C87" i="1"/>
  <c r="P86" i="1"/>
  <c r="I86" i="1"/>
  <c r="H86" i="1"/>
  <c r="C86" i="1"/>
  <c r="P85" i="1"/>
  <c r="I85" i="1"/>
  <c r="H85" i="1"/>
  <c r="C85" i="1"/>
  <c r="I84" i="1"/>
  <c r="C84" i="1"/>
  <c r="I83" i="1"/>
  <c r="C83" i="1"/>
  <c r="I82" i="1"/>
  <c r="C82" i="1"/>
  <c r="I81" i="1"/>
  <c r="C81" i="1"/>
  <c r="P80" i="1"/>
  <c r="I80" i="1"/>
  <c r="H80" i="1"/>
  <c r="C80" i="1"/>
  <c r="P79" i="1"/>
  <c r="I79" i="1"/>
  <c r="H79" i="1"/>
  <c r="C79" i="1"/>
  <c r="I78" i="1"/>
  <c r="C78" i="1"/>
  <c r="I77" i="1"/>
  <c r="C77" i="1"/>
  <c r="P76" i="1"/>
  <c r="I76" i="1"/>
  <c r="H76" i="1"/>
  <c r="C76" i="1"/>
  <c r="I75" i="1"/>
  <c r="C75" i="1"/>
  <c r="I74" i="1"/>
  <c r="C74" i="1"/>
  <c r="I73" i="1"/>
  <c r="C73" i="1"/>
  <c r="I72" i="1"/>
  <c r="C72" i="1"/>
  <c r="P71" i="1"/>
  <c r="I71" i="1"/>
  <c r="H71" i="1"/>
  <c r="C71" i="1"/>
  <c r="I70" i="1"/>
  <c r="C70" i="1"/>
  <c r="I69" i="1"/>
  <c r="C69" i="1"/>
  <c r="I68" i="1"/>
  <c r="C68" i="1"/>
  <c r="I67" i="1"/>
  <c r="C67" i="1"/>
  <c r="I66" i="1"/>
  <c r="C66" i="1"/>
  <c r="I65" i="1"/>
  <c r="C65" i="1"/>
  <c r="I64" i="1"/>
  <c r="C64" i="1"/>
  <c r="I63" i="1"/>
  <c r="C63" i="1"/>
  <c r="P62" i="1"/>
  <c r="I62" i="1"/>
  <c r="H62" i="1"/>
  <c r="C62" i="1"/>
  <c r="P61" i="1"/>
  <c r="I61" i="1"/>
  <c r="H61" i="1"/>
  <c r="C61" i="1"/>
  <c r="P60" i="1"/>
  <c r="I60" i="1"/>
  <c r="H60" i="1"/>
  <c r="C60" i="1"/>
  <c r="P59" i="1"/>
  <c r="I59" i="1"/>
  <c r="H59" i="1"/>
  <c r="C59" i="1"/>
  <c r="I58" i="1"/>
  <c r="C58" i="1"/>
  <c r="I57" i="1"/>
  <c r="C57" i="1"/>
  <c r="I56" i="1"/>
  <c r="C56" i="1"/>
  <c r="I55" i="1"/>
  <c r="P55" i="1" s="1"/>
  <c r="C55" i="1"/>
  <c r="H55" i="1" s="1"/>
  <c r="I54" i="1"/>
  <c r="C54" i="1"/>
  <c r="I53" i="1"/>
  <c r="C53" i="1"/>
  <c r="I52" i="1"/>
  <c r="P52" i="1" s="1"/>
  <c r="C52" i="1"/>
  <c r="H52" i="1" s="1"/>
  <c r="I51" i="1"/>
  <c r="C51" i="1"/>
  <c r="P50" i="1"/>
  <c r="I50" i="1"/>
  <c r="H50" i="1"/>
  <c r="C50" i="1"/>
  <c r="P49" i="1"/>
  <c r="I49" i="1"/>
  <c r="H49" i="1"/>
  <c r="C49" i="1"/>
  <c r="P48" i="1"/>
  <c r="I48" i="1"/>
  <c r="H48" i="1"/>
  <c r="C48" i="1"/>
  <c r="I47" i="1"/>
  <c r="C47" i="1"/>
  <c r="I46" i="1"/>
  <c r="P46" i="1" s="1"/>
  <c r="C46" i="1"/>
  <c r="H46" i="1" s="1"/>
  <c r="I45" i="1"/>
  <c r="C45" i="1"/>
  <c r="I44" i="1"/>
  <c r="C44" i="1"/>
  <c r="I43" i="1"/>
  <c r="C43" i="1"/>
  <c r="I42" i="1"/>
  <c r="C42" i="1"/>
  <c r="I41" i="1"/>
  <c r="C41" i="1"/>
  <c r="I40" i="1"/>
  <c r="C40" i="1"/>
  <c r="I39" i="1"/>
  <c r="C39" i="1"/>
  <c r="I38" i="1"/>
  <c r="C38" i="1"/>
  <c r="I37" i="1"/>
  <c r="C37" i="1"/>
  <c r="I36" i="1"/>
  <c r="C36" i="1"/>
  <c r="I35" i="1"/>
  <c r="C35" i="1"/>
  <c r="I34" i="1"/>
  <c r="C34" i="1"/>
  <c r="I33" i="1"/>
  <c r="C33" i="1"/>
  <c r="I32" i="1"/>
  <c r="C32" i="1"/>
  <c r="I31" i="1"/>
  <c r="C31" i="1"/>
  <c r="I30" i="1"/>
  <c r="C30" i="1"/>
  <c r="I29" i="1"/>
  <c r="C29" i="1"/>
  <c r="I28" i="1"/>
  <c r="C28" i="1"/>
  <c r="P27" i="1"/>
  <c r="I27" i="1"/>
  <c r="H27" i="1"/>
  <c r="C27" i="1"/>
  <c r="P26" i="1"/>
  <c r="I26" i="1"/>
  <c r="H26" i="1"/>
  <c r="C26" i="1"/>
  <c r="I25" i="1"/>
  <c r="C25" i="1"/>
  <c r="I24" i="1"/>
  <c r="C24" i="1"/>
  <c r="I23" i="1"/>
  <c r="C23" i="1"/>
  <c r="I22" i="1"/>
  <c r="P22" i="1" s="1"/>
  <c r="C22" i="1"/>
  <c r="H22" i="1" s="1"/>
  <c r="I21" i="1"/>
  <c r="C21" i="1"/>
  <c r="I20" i="1"/>
  <c r="C20" i="1"/>
  <c r="I19" i="1"/>
  <c r="C19" i="1"/>
  <c r="I18" i="1"/>
  <c r="C18" i="1"/>
  <c r="I17" i="1"/>
  <c r="C17" i="1"/>
  <c r="I16" i="1"/>
  <c r="C16" i="1"/>
  <c r="I15" i="1"/>
  <c r="C15" i="1"/>
  <c r="I14" i="1"/>
  <c r="C14" i="1"/>
  <c r="I13" i="1"/>
  <c r="C13" i="1"/>
  <c r="I12" i="1"/>
  <c r="C12" i="1"/>
  <c r="I11" i="1"/>
  <c r="P11" i="1" s="1"/>
  <c r="C11" i="1"/>
  <c r="H11" i="1" s="1"/>
  <c r="I10" i="1"/>
  <c r="C10" i="1"/>
  <c r="P9" i="1"/>
  <c r="I9" i="1"/>
  <c r="H9" i="1"/>
  <c r="C9" i="1"/>
  <c r="P8" i="1"/>
  <c r="I8" i="1"/>
  <c r="I128" i="1" s="1"/>
  <c r="P128" i="1" s="1"/>
  <c r="H8" i="1"/>
  <c r="C8" i="1"/>
  <c r="C128" i="1" s="1"/>
</calcChain>
</file>

<file path=xl/sharedStrings.xml><?xml version="1.0" encoding="utf-8"?>
<sst xmlns="http://schemas.openxmlformats.org/spreadsheetml/2006/main" count="236" uniqueCount="167">
  <si>
    <t>８ 貸出</t>
    <rPh sb="2" eb="4">
      <t>カシダシ</t>
    </rPh>
    <phoneticPr fontId="3"/>
  </si>
  <si>
    <t>館名</t>
    <phoneticPr fontId="3"/>
  </si>
  <si>
    <t>登録者数</t>
    <rPh sb="0" eb="3">
      <t>トウロクシャ</t>
    </rPh>
    <rPh sb="3" eb="4">
      <t>スウ</t>
    </rPh>
    <phoneticPr fontId="3"/>
  </si>
  <si>
    <t>個人貸出冊数</t>
    <rPh sb="0" eb="2">
      <t>コジン</t>
    </rPh>
    <rPh sb="2" eb="4">
      <t>カシダシ</t>
    </rPh>
    <rPh sb="4" eb="6">
      <t>サツスウ</t>
    </rPh>
    <phoneticPr fontId="3"/>
  </si>
  <si>
    <t>団体貸出</t>
  </si>
  <si>
    <t>来館者数</t>
    <rPh sb="0" eb="3">
      <t>ライカンシャ</t>
    </rPh>
    <rPh sb="3" eb="4">
      <t>スウ</t>
    </rPh>
    <phoneticPr fontId="3"/>
  </si>
  <si>
    <t>その他内訳</t>
    <rPh sb="2" eb="3">
      <t>ホカ</t>
    </rPh>
    <rPh sb="3" eb="5">
      <t>ウチワケ</t>
    </rPh>
    <phoneticPr fontId="3"/>
  </si>
  <si>
    <t>人口</t>
    <rPh sb="0" eb="2">
      <t>ジンコウ</t>
    </rPh>
    <phoneticPr fontId="3"/>
  </si>
  <si>
    <t>備考</t>
    <rPh sb="0" eb="2">
      <t>ビコウ</t>
    </rPh>
    <phoneticPr fontId="3"/>
  </si>
  <si>
    <t>総計</t>
    <rPh sb="0" eb="1">
      <t>フサ</t>
    </rPh>
    <rPh sb="1" eb="2">
      <t>ケイ</t>
    </rPh>
    <phoneticPr fontId="3"/>
  </si>
  <si>
    <r>
      <t xml:space="preserve">登録率 </t>
    </r>
    <r>
      <rPr>
        <sz val="6"/>
        <rFont val="ＭＳ 明朝"/>
        <family val="1"/>
        <charset val="128"/>
      </rPr>
      <t>※1</t>
    </r>
    <rPh sb="0" eb="2">
      <t>トウロク</t>
    </rPh>
    <rPh sb="2" eb="3">
      <t>リツ</t>
    </rPh>
    <phoneticPr fontId="3"/>
  </si>
  <si>
    <t>人口1人当り
貸出冊数 ※2</t>
    <rPh sb="0" eb="2">
      <t>ジンコウ</t>
    </rPh>
    <rPh sb="3" eb="4">
      <t>ニン</t>
    </rPh>
    <rPh sb="4" eb="5">
      <t>ア</t>
    </rPh>
    <rPh sb="7" eb="9">
      <t>カシダシ</t>
    </rPh>
    <rPh sb="9" eb="11">
      <t>サッスウ</t>
    </rPh>
    <phoneticPr fontId="3"/>
  </si>
  <si>
    <t>貸出冊数</t>
    <rPh sb="0" eb="2">
      <t>カシダシ</t>
    </rPh>
    <rPh sb="2" eb="4">
      <t>サッスウ</t>
    </rPh>
    <phoneticPr fontId="3"/>
  </si>
  <si>
    <t>団体数</t>
    <rPh sb="0" eb="2">
      <t>ダンタイ</t>
    </rPh>
    <rPh sb="2" eb="3">
      <t>スウ</t>
    </rPh>
    <phoneticPr fontId="3"/>
  </si>
  <si>
    <r>
      <t xml:space="preserve">算出方法 </t>
    </r>
    <r>
      <rPr>
        <sz val="6"/>
        <rFont val="ＭＳ 明朝"/>
        <family val="1"/>
        <charset val="128"/>
      </rPr>
      <t>※3</t>
    </r>
    <rPh sb="0" eb="2">
      <t>サンシュツ</t>
    </rPh>
    <rPh sb="2" eb="4">
      <t>ホウホウ</t>
    </rPh>
    <phoneticPr fontId="3"/>
  </si>
  <si>
    <t>本館・分館</t>
    <rPh sb="0" eb="2">
      <t>ホンカン</t>
    </rPh>
    <rPh sb="3" eb="5">
      <t>ブンカン</t>
    </rPh>
    <phoneticPr fontId="3"/>
  </si>
  <si>
    <t>移動図書館車</t>
    <rPh sb="0" eb="2">
      <t>イドウ</t>
    </rPh>
    <rPh sb="2" eb="5">
      <t>トショカン</t>
    </rPh>
    <rPh sb="5" eb="6">
      <t>シャ</t>
    </rPh>
    <phoneticPr fontId="3"/>
  </si>
  <si>
    <t>う         ち        児       童</t>
    <rPh sb="19" eb="20">
      <t>ジ</t>
    </rPh>
    <rPh sb="27" eb="28">
      <t>ワラベ</t>
    </rPh>
    <phoneticPr fontId="3"/>
  </si>
  <si>
    <t>う      ち     児    童</t>
    <rPh sb="13" eb="14">
      <t>ジ</t>
    </rPh>
    <rPh sb="18" eb="19">
      <t>ワラベ</t>
    </rPh>
    <phoneticPr fontId="3"/>
  </si>
  <si>
    <t>うち
視聴覚資料</t>
    <rPh sb="3" eb="4">
      <t>シ</t>
    </rPh>
    <rPh sb="4" eb="5">
      <t>チョウ</t>
    </rPh>
    <rPh sb="5" eb="6">
      <t>サトル</t>
    </rPh>
    <rPh sb="6" eb="7">
      <t>シ</t>
    </rPh>
    <rPh sb="7" eb="8">
      <t>リョウ</t>
    </rPh>
    <phoneticPr fontId="3"/>
  </si>
  <si>
    <t>う      ち     児     童</t>
    <rPh sb="13" eb="14">
      <t>ジ</t>
    </rPh>
    <rPh sb="19" eb="20">
      <t>ワラベ</t>
    </rPh>
    <phoneticPr fontId="3"/>
  </si>
  <si>
    <t>うち
視聴覚資料</t>
    <rPh sb="3" eb="6">
      <t>シチョウカク</t>
    </rPh>
    <rPh sb="6" eb="8">
      <t>シリョウ</t>
    </rPh>
    <phoneticPr fontId="3"/>
  </si>
  <si>
    <t>人</t>
    <rPh sb="0" eb="1">
      <t>ニン</t>
    </rPh>
    <phoneticPr fontId="3"/>
  </si>
  <si>
    <t>人</t>
    <rPh sb="0" eb="1">
      <t>ヒト</t>
    </rPh>
    <phoneticPr fontId="3"/>
  </si>
  <si>
    <t>％</t>
    <phoneticPr fontId="3"/>
  </si>
  <si>
    <t>点</t>
    <rPh sb="0" eb="1">
      <t>テン</t>
    </rPh>
    <phoneticPr fontId="3"/>
  </si>
  <si>
    <t>-</t>
  </si>
  <si>
    <t>-</t>
    <phoneticPr fontId="3"/>
  </si>
  <si>
    <t>本館に含む</t>
    <phoneticPr fontId="3"/>
  </si>
  <si>
    <t>中軽井沢図書館に含む</t>
    <rPh sb="8" eb="9">
      <t>フク</t>
    </rPh>
    <phoneticPr fontId="3"/>
  </si>
  <si>
    <t>－</t>
  </si>
  <si>
    <t>※4</t>
    <phoneticPr fontId="3"/>
  </si>
  <si>
    <t>2.3の合計</t>
    <phoneticPr fontId="3"/>
  </si>
  <si>
    <t>※貸出人数</t>
    <phoneticPr fontId="3"/>
  </si>
  <si>
    <t>来館者カウンター機</t>
    <phoneticPr fontId="3"/>
  </si>
  <si>
    <t>※うち児童は、12歳以下の登録人数</t>
    <rPh sb="3" eb="5">
      <t>ジドウ</t>
    </rPh>
    <rPh sb="9" eb="12">
      <t>サイイカ</t>
    </rPh>
    <rPh sb="13" eb="15">
      <t>トウロク</t>
    </rPh>
    <rPh sb="15" eb="17">
      <t>ニンズウ</t>
    </rPh>
    <phoneticPr fontId="3"/>
  </si>
  <si>
    <t>合計</t>
    <rPh sb="0" eb="2">
      <t>ゴウケイ</t>
    </rPh>
    <phoneticPr fontId="3"/>
  </si>
  <si>
    <t>※1 登録率:登録者数総計/奉仕対象人口×100</t>
    <rPh sb="3" eb="5">
      <t>トウロク</t>
    </rPh>
    <rPh sb="5" eb="6">
      <t>リツ</t>
    </rPh>
    <rPh sb="7" eb="9">
      <t>トウロク</t>
    </rPh>
    <rPh sb="9" eb="10">
      <t>シャ</t>
    </rPh>
    <rPh sb="10" eb="11">
      <t>スウ</t>
    </rPh>
    <rPh sb="11" eb="13">
      <t>ソウケイ</t>
    </rPh>
    <rPh sb="14" eb="16">
      <t>ホウシ</t>
    </rPh>
    <rPh sb="16" eb="18">
      <t>タイショウ</t>
    </rPh>
    <rPh sb="18" eb="20">
      <t>ジンコウ</t>
    </rPh>
    <phoneticPr fontId="3"/>
  </si>
  <si>
    <t>※2 人口１人当り貸出冊数:個人貸出冊数/奉仕対象人口</t>
    <rPh sb="3" eb="5">
      <t>ジンコウ</t>
    </rPh>
    <rPh sb="6" eb="7">
      <t>ニン</t>
    </rPh>
    <rPh sb="7" eb="8">
      <t>アタ</t>
    </rPh>
    <rPh sb="9" eb="11">
      <t>カシダシ</t>
    </rPh>
    <rPh sb="11" eb="13">
      <t>サッスウ</t>
    </rPh>
    <rPh sb="14" eb="16">
      <t>コジン</t>
    </rPh>
    <rPh sb="16" eb="18">
      <t>カシダシ</t>
    </rPh>
    <rPh sb="18" eb="20">
      <t>サッスウ</t>
    </rPh>
    <rPh sb="21" eb="23">
      <t>ホウシ</t>
    </rPh>
    <rPh sb="23" eb="25">
      <t>タイショウ</t>
    </rPh>
    <rPh sb="25" eb="27">
      <t>ジンコウ</t>
    </rPh>
    <phoneticPr fontId="3"/>
  </si>
  <si>
    <t>　　合計は、個人貸出冊数総計/県人口</t>
    <rPh sb="2" eb="4">
      <t>ゴウケイ</t>
    </rPh>
    <rPh sb="6" eb="8">
      <t>コジン</t>
    </rPh>
    <rPh sb="8" eb="10">
      <t>カシダシ</t>
    </rPh>
    <rPh sb="10" eb="12">
      <t>サッスウ</t>
    </rPh>
    <rPh sb="12" eb="14">
      <t>ソウケイ</t>
    </rPh>
    <rPh sb="15" eb="16">
      <t>ケン</t>
    </rPh>
    <rPh sb="16" eb="18">
      <t>ジンコウ</t>
    </rPh>
    <phoneticPr fontId="3"/>
  </si>
  <si>
    <t>※3 凡例</t>
    <rPh sb="3" eb="4">
      <t>ボン</t>
    </rPh>
    <rPh sb="4" eb="5">
      <t>レイ</t>
    </rPh>
    <phoneticPr fontId="3"/>
  </si>
  <si>
    <t>来館者数算出方法</t>
    <rPh sb="0" eb="3">
      <t>ライカンシャ</t>
    </rPh>
    <rPh sb="3" eb="4">
      <t>スウ</t>
    </rPh>
    <rPh sb="4" eb="6">
      <t>サンシュツ</t>
    </rPh>
    <rPh sb="6" eb="8">
      <t>ホウホウ</t>
    </rPh>
    <phoneticPr fontId="3"/>
  </si>
  <si>
    <t>1 入館ゲート　　2 目測・記入票　　3 貸出利用者数を充てる　　4 その他</t>
    <rPh sb="2" eb="4">
      <t>ニュウカン</t>
    </rPh>
    <rPh sb="11" eb="13">
      <t>モクソク</t>
    </rPh>
    <rPh sb="14" eb="16">
      <t>キニュウ</t>
    </rPh>
    <rPh sb="16" eb="17">
      <t>ヒョウ</t>
    </rPh>
    <rPh sb="21" eb="23">
      <t>カシダシ</t>
    </rPh>
    <rPh sb="23" eb="25">
      <t>リヨウ</t>
    </rPh>
    <rPh sb="25" eb="26">
      <t>シャ</t>
    </rPh>
    <rPh sb="26" eb="27">
      <t>スウ</t>
    </rPh>
    <rPh sb="28" eb="29">
      <t>ア</t>
    </rPh>
    <rPh sb="37" eb="38">
      <t>ホカ</t>
    </rPh>
    <phoneticPr fontId="3"/>
  </si>
  <si>
    <t>※４　施設・設備　その他内訳</t>
    <rPh sb="3" eb="5">
      <t>シセツ</t>
    </rPh>
    <rPh sb="6" eb="8">
      <t>セツビ</t>
    </rPh>
    <rPh sb="11" eb="12">
      <t>タ</t>
    </rPh>
    <rPh sb="12" eb="14">
      <t>ウチワケ</t>
    </rPh>
    <phoneticPr fontId="3"/>
  </si>
  <si>
    <t>坂城町</t>
    <rPh sb="0" eb="3">
      <t>サカキマチ</t>
    </rPh>
    <phoneticPr fontId="3"/>
  </si>
  <si>
    <t>2,3の合計</t>
    <rPh sb="4" eb="6">
      <t>ゴウケイ</t>
    </rPh>
    <phoneticPr fontId="3"/>
  </si>
  <si>
    <t>市立飯山</t>
  </si>
  <si>
    <t>来館者カウンター</t>
    <rPh sb="0" eb="3">
      <t>ライカンシャ</t>
    </rPh>
    <phoneticPr fontId="3"/>
  </si>
  <si>
    <t>県立長野</t>
  </si>
  <si>
    <t>長野市立長野</t>
  </si>
  <si>
    <t>長野市立南部</t>
  </si>
  <si>
    <t>松本市中央</t>
  </si>
  <si>
    <t>あがた</t>
  </si>
  <si>
    <t>鎌田</t>
  </si>
  <si>
    <t>南部</t>
  </si>
  <si>
    <t>寿台</t>
  </si>
  <si>
    <t>本郷</t>
  </si>
  <si>
    <t>中山</t>
  </si>
  <si>
    <t>島内</t>
  </si>
  <si>
    <t>空港</t>
  </si>
  <si>
    <t>波田</t>
  </si>
  <si>
    <t>梓川</t>
  </si>
  <si>
    <t>上田市立上田</t>
  </si>
  <si>
    <t>上田市立丸子</t>
  </si>
  <si>
    <t>上田情報</t>
  </si>
  <si>
    <t>上田市立真田　</t>
  </si>
  <si>
    <t>市立岡谷</t>
  </si>
  <si>
    <t>飯田市立中央</t>
  </si>
  <si>
    <t>羽場</t>
  </si>
  <si>
    <t>丸山</t>
  </si>
  <si>
    <t>東野</t>
  </si>
  <si>
    <t>座光寺</t>
  </si>
  <si>
    <t>松尾</t>
  </si>
  <si>
    <t>下久堅</t>
  </si>
  <si>
    <t>上久堅</t>
  </si>
  <si>
    <t>千代</t>
  </si>
  <si>
    <t>龍江</t>
  </si>
  <si>
    <t>竜丘</t>
  </si>
  <si>
    <t>川路</t>
  </si>
  <si>
    <t>三穂</t>
  </si>
  <si>
    <t>山本</t>
  </si>
  <si>
    <t>伊賀良</t>
  </si>
  <si>
    <t>上村</t>
  </si>
  <si>
    <t>南信濃</t>
  </si>
  <si>
    <t>飯田市立上郷</t>
  </si>
  <si>
    <t>飯田市立鼎</t>
  </si>
  <si>
    <t>諏訪市</t>
  </si>
  <si>
    <t>風樹文庫</t>
  </si>
  <si>
    <t>市立須坂</t>
  </si>
  <si>
    <t>市立小諸</t>
  </si>
  <si>
    <t>伊那市立伊那</t>
  </si>
  <si>
    <t>伊那市立高遠</t>
  </si>
  <si>
    <t>駒ヶ根市</t>
  </si>
  <si>
    <t>東伊那</t>
  </si>
  <si>
    <t>中沢</t>
  </si>
  <si>
    <t>中野市</t>
  </si>
  <si>
    <t>北部</t>
  </si>
  <si>
    <t>西部</t>
  </si>
  <si>
    <t>豊田</t>
  </si>
  <si>
    <t>市立大町</t>
  </si>
  <si>
    <t>茅野市</t>
  </si>
  <si>
    <t>塩尻市</t>
  </si>
  <si>
    <t>広丘</t>
  </si>
  <si>
    <t>北小野</t>
  </si>
  <si>
    <t>片丘</t>
  </si>
  <si>
    <t>塩尻東</t>
  </si>
  <si>
    <t>宗賀</t>
  </si>
  <si>
    <t>洗馬</t>
  </si>
  <si>
    <t>吉田</t>
  </si>
  <si>
    <t>楢川</t>
  </si>
  <si>
    <t>佐久市立中央</t>
  </si>
  <si>
    <t>サン
グリモ</t>
  </si>
  <si>
    <t>佐久市立臼田</t>
  </si>
  <si>
    <t>佐久市立浅科</t>
  </si>
  <si>
    <t>佐久市立望月</t>
  </si>
  <si>
    <t>千曲市立更埴</t>
  </si>
  <si>
    <t>更埴西</t>
  </si>
  <si>
    <t>千曲市立戸倉</t>
  </si>
  <si>
    <t>東御市立</t>
  </si>
  <si>
    <t>安曇野市中央</t>
  </si>
  <si>
    <t>豊科</t>
  </si>
  <si>
    <t>三郷</t>
  </si>
  <si>
    <t>堀金</t>
  </si>
  <si>
    <t>明科</t>
  </si>
  <si>
    <t>小海町</t>
  </si>
  <si>
    <t>佐久穂町</t>
  </si>
  <si>
    <t>軽井沢町立
中軽井沢</t>
  </si>
  <si>
    <t>軽井沢町立
離山</t>
  </si>
  <si>
    <t>御代田町</t>
  </si>
  <si>
    <t>下諏訪町</t>
  </si>
  <si>
    <t>富士見町</t>
  </si>
  <si>
    <t>辰野町</t>
  </si>
  <si>
    <t>箕輪町</t>
  </si>
  <si>
    <t>飯島町</t>
  </si>
  <si>
    <t>松川町</t>
  </si>
  <si>
    <t>高森町</t>
  </si>
  <si>
    <t>阿南町</t>
  </si>
  <si>
    <t>木曽町</t>
  </si>
  <si>
    <t>日義</t>
  </si>
  <si>
    <t>開田</t>
  </si>
  <si>
    <t>三岳</t>
  </si>
  <si>
    <t>池田町</t>
  </si>
  <si>
    <t>坂城町</t>
  </si>
  <si>
    <t>小布施町</t>
  </si>
  <si>
    <t>山ノ内町</t>
  </si>
  <si>
    <t>川上村</t>
  </si>
  <si>
    <t>南牧村</t>
  </si>
  <si>
    <t>南相木村立
ふれあい</t>
  </si>
  <si>
    <t>青木村</t>
  </si>
  <si>
    <t>原村</t>
  </si>
  <si>
    <t>南箕輪村</t>
  </si>
  <si>
    <t>中川村</t>
  </si>
  <si>
    <t>宮田村</t>
  </si>
  <si>
    <t>阿智村</t>
  </si>
  <si>
    <t>根羽村</t>
  </si>
  <si>
    <t>下條村</t>
  </si>
  <si>
    <t>天龍村</t>
  </si>
  <si>
    <t>喬木村</t>
  </si>
  <si>
    <t>豊丘村</t>
  </si>
  <si>
    <t>大桑村</t>
  </si>
  <si>
    <t>山形村</t>
  </si>
  <si>
    <t>朝日村</t>
  </si>
  <si>
    <t>筑北村</t>
  </si>
  <si>
    <t>松川村</t>
  </si>
  <si>
    <t>白馬村</t>
  </si>
  <si>
    <t>小谷村</t>
  </si>
  <si>
    <t>ライブラリー
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</si>
</sst>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\(@\)"/>
    <numFmt numFmtId="178" formatCode="#,##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 applyFill="0" applyProtection="0"/>
    <xf numFmtId="38" fontId="11" fillId="0" borderId="0" applyFont="0" applyFill="0" applyBorder="0" applyAlignment="0" applyProtection="0">
      <alignment vertical="center"/>
    </xf>
    <xf numFmtId="0" fontId="1" fillId="0" borderId="0"/>
  </cellStyleXfs>
  <cellXfs count="30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center"/>
    </xf>
    <xf numFmtId="0" fontId="7" fillId="0" borderId="0" xfId="0" applyFont="1"/>
    <xf numFmtId="176" fontId="5" fillId="0" borderId="0" xfId="1" applyNumberFormat="1" applyFont="1" applyFill="1" applyAlignment="1">
      <alignment horizontal="right"/>
    </xf>
    <xf numFmtId="0" fontId="6" fillId="0" borderId="0" xfId="0" applyFont="1" applyAlignment="1">
      <alignment horizontal="left" vertical="center"/>
    </xf>
    <xf numFmtId="1" fontId="8" fillId="0" borderId="0" xfId="0" applyNumberFormat="1" applyFont="1"/>
    <xf numFmtId="0" fontId="8" fillId="0" borderId="0" xfId="0" applyFont="1" applyAlignment="1">
      <alignment shrinkToFit="1"/>
    </xf>
    <xf numFmtId="0" fontId="8" fillId="0" borderId="0" xfId="0" applyFont="1"/>
    <xf numFmtId="0" fontId="8" fillId="0" borderId="0" xfId="0" applyFont="1" applyAlignment="1">
      <alignment horizontal="right"/>
    </xf>
    <xf numFmtId="38" fontId="5" fillId="0" borderId="3" xfId="1" applyFont="1" applyFill="1" applyBorder="1" applyAlignment="1">
      <alignment horizontal="centerContinuous" vertical="top"/>
    </xf>
    <xf numFmtId="38" fontId="5" fillId="0" borderId="4" xfId="1" applyFont="1" applyFill="1" applyBorder="1" applyAlignment="1">
      <alignment horizontal="centerContinuous" vertical="top"/>
    </xf>
    <xf numFmtId="38" fontId="5" fillId="0" borderId="5" xfId="1" applyFont="1" applyFill="1" applyBorder="1" applyAlignment="1">
      <alignment horizontal="centerContinuous" vertical="top" shrinkToFit="1"/>
    </xf>
    <xf numFmtId="0" fontId="5" fillId="0" borderId="4" xfId="0" applyFont="1" applyBorder="1" applyAlignment="1">
      <alignment horizontal="centerContinuous" vertical="center" shrinkToFit="1"/>
    </xf>
    <xf numFmtId="0" fontId="5" fillId="0" borderId="4" xfId="0" applyFont="1" applyBorder="1" applyAlignment="1">
      <alignment horizontal="centerContinuous" vertical="center"/>
    </xf>
    <xf numFmtId="38" fontId="5" fillId="0" borderId="3" xfId="1" applyFont="1" applyBorder="1" applyAlignment="1">
      <alignment horizontal="centerContinuous" vertical="center" shrinkToFit="1"/>
    </xf>
    <xf numFmtId="38" fontId="5" fillId="0" borderId="5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0" fontId="5" fillId="0" borderId="0" xfId="0" applyFont="1" applyAlignment="1">
      <alignment horizontal="center" vertical="center" shrinkToFit="1"/>
    </xf>
    <xf numFmtId="38" fontId="5" fillId="0" borderId="7" xfId="1" applyFont="1" applyFill="1" applyBorder="1" applyAlignment="1">
      <alignment horizontal="distributed" vertical="top"/>
    </xf>
    <xf numFmtId="0" fontId="10" fillId="0" borderId="13" xfId="0" applyFont="1" applyBorder="1" applyAlignment="1">
      <alignment horizontal="center" vertical="top" wrapText="1"/>
    </xf>
    <xf numFmtId="38" fontId="5" fillId="0" borderId="0" xfId="1" applyFont="1" applyFill="1" applyBorder="1" applyAlignment="1">
      <alignment horizontal="distributed" vertical="top"/>
    </xf>
    <xf numFmtId="0" fontId="10" fillId="0" borderId="15" xfId="0" applyFont="1" applyBorder="1" applyAlignment="1">
      <alignment horizontal="center" vertical="top" wrapText="1"/>
    </xf>
    <xf numFmtId="38" fontId="5" fillId="0" borderId="0" xfId="1" applyFont="1" applyFill="1" applyBorder="1" applyAlignment="1">
      <alignment horizontal="distributed" vertical="top" shrinkToFit="1"/>
    </xf>
    <xf numFmtId="38" fontId="5" fillId="0" borderId="7" xfId="1" applyFont="1" applyFill="1" applyBorder="1" applyAlignment="1">
      <alignment horizontal="distributed" vertical="top" shrinkToFit="1"/>
    </xf>
    <xf numFmtId="0" fontId="9" fillId="0" borderId="13" xfId="0" applyFont="1" applyBorder="1" applyAlignment="1">
      <alignment horizontal="center" vertical="top" textRotation="255" wrapText="1"/>
    </xf>
    <xf numFmtId="0" fontId="9" fillId="0" borderId="13" xfId="0" applyFont="1" applyBorder="1" applyAlignment="1">
      <alignment horizontal="center" vertical="top" textRotation="255" wrapText="1" shrinkToFit="1"/>
    </xf>
    <xf numFmtId="177" fontId="9" fillId="0" borderId="16" xfId="1" applyNumberFormat="1" applyFont="1" applyFill="1" applyBorder="1" applyAlignment="1">
      <alignment horizontal="right"/>
    </xf>
    <xf numFmtId="177" fontId="9" fillId="0" borderId="18" xfId="1" applyNumberFormat="1" applyFont="1" applyFill="1" applyBorder="1" applyAlignment="1">
      <alignment horizontal="right"/>
    </xf>
    <xf numFmtId="177" fontId="9" fillId="0" borderId="19" xfId="1" applyNumberFormat="1" applyFont="1" applyFill="1" applyBorder="1" applyAlignment="1">
      <alignment horizontal="right"/>
    </xf>
    <xf numFmtId="177" fontId="9" fillId="0" borderId="20" xfId="1" applyNumberFormat="1" applyFont="1" applyFill="1" applyBorder="1" applyAlignment="1">
      <alignment horizontal="right" shrinkToFit="1"/>
    </xf>
    <xf numFmtId="177" fontId="9" fillId="0" borderId="19" xfId="1" applyNumberFormat="1" applyFont="1" applyFill="1" applyBorder="1" applyAlignment="1">
      <alignment horizontal="right" shrinkToFit="1"/>
    </xf>
    <xf numFmtId="177" fontId="9" fillId="0" borderId="21" xfId="1" applyNumberFormat="1" applyFont="1" applyFill="1" applyBorder="1" applyAlignment="1">
      <alignment horizontal="right" shrinkToFit="1"/>
    </xf>
    <xf numFmtId="177" fontId="9" fillId="0" borderId="22" xfId="1" applyNumberFormat="1" applyFont="1" applyFill="1" applyBorder="1" applyAlignment="1">
      <alignment horizontal="right" shrinkToFit="1"/>
    </xf>
    <xf numFmtId="177" fontId="9" fillId="0" borderId="18" xfId="1" applyNumberFormat="1" applyFont="1" applyFill="1" applyBorder="1" applyAlignment="1">
      <alignment horizontal="right" shrinkToFit="1"/>
    </xf>
    <xf numFmtId="177" fontId="9" fillId="0" borderId="22" xfId="1" applyNumberFormat="1" applyFont="1" applyFill="1" applyBorder="1" applyAlignment="1">
      <alignment horizontal="right"/>
    </xf>
    <xf numFmtId="177" fontId="9" fillId="0" borderId="16" xfId="1" applyNumberFormat="1" applyFont="1" applyFill="1" applyBorder="1" applyAlignment="1">
      <alignment horizontal="right" shrinkToFit="1"/>
    </xf>
    <xf numFmtId="177" fontId="9" fillId="0" borderId="16" xfId="1" applyNumberFormat="1" applyFont="1" applyBorder="1" applyAlignment="1">
      <alignment horizontal="right" shrinkToFit="1"/>
    </xf>
    <xf numFmtId="177" fontId="9" fillId="0" borderId="18" xfId="1" applyNumberFormat="1" applyFont="1" applyBorder="1" applyAlignment="1">
      <alignment horizontal="right" shrinkToFit="1"/>
    </xf>
    <xf numFmtId="177" fontId="9" fillId="0" borderId="19" xfId="1" applyNumberFormat="1" applyFont="1" applyBorder="1" applyAlignment="1">
      <alignment horizontal="right" shrinkToFit="1"/>
    </xf>
    <xf numFmtId="3" fontId="5" fillId="0" borderId="24" xfId="0" applyNumberFormat="1" applyFont="1" applyBorder="1" applyAlignment="1">
      <alignment horizontal="right" vertical="center" shrinkToFit="1"/>
    </xf>
    <xf numFmtId="3" fontId="5" fillId="0" borderId="26" xfId="0" applyNumberFormat="1" applyFont="1" applyBorder="1" applyAlignment="1">
      <alignment horizontal="right" vertical="center" shrinkToFit="1"/>
    </xf>
    <xf numFmtId="3" fontId="5" fillId="0" borderId="27" xfId="0" applyNumberFormat="1" applyFont="1" applyBorder="1" applyAlignment="1">
      <alignment horizontal="right" vertical="center"/>
    </xf>
    <xf numFmtId="3" fontId="5" fillId="0" borderId="28" xfId="0" applyNumberFormat="1" applyFont="1" applyBorder="1" applyAlignment="1">
      <alignment horizontal="right" vertical="center"/>
    </xf>
    <xf numFmtId="38" fontId="5" fillId="0" borderId="23" xfId="1" applyFont="1" applyBorder="1" applyAlignment="1">
      <alignment vertical="center" shrinkToFit="1"/>
    </xf>
    <xf numFmtId="3" fontId="5" fillId="0" borderId="28" xfId="0" applyNumberFormat="1" applyFont="1" applyBorder="1" applyAlignment="1">
      <alignment horizontal="right" vertical="center" shrinkToFit="1"/>
    </xf>
    <xf numFmtId="3" fontId="5" fillId="0" borderId="29" xfId="0" applyNumberFormat="1" applyFont="1" applyBorder="1" applyAlignment="1">
      <alignment horizontal="right" vertical="center" shrinkToFit="1"/>
    </xf>
    <xf numFmtId="3" fontId="5" fillId="0" borderId="27" xfId="0" applyNumberFormat="1" applyFont="1" applyBorder="1" applyAlignment="1">
      <alignment horizontal="right" vertical="center" shrinkToFit="1"/>
    </xf>
    <xf numFmtId="3" fontId="5" fillId="0" borderId="29" xfId="0" applyNumberFormat="1" applyFont="1" applyBorder="1" applyAlignment="1">
      <alignment horizontal="right" vertical="center"/>
    </xf>
    <xf numFmtId="40" fontId="5" fillId="0" borderId="24" xfId="1" applyNumberFormat="1" applyFont="1" applyBorder="1" applyAlignment="1">
      <alignment vertical="center" shrinkToFit="1"/>
    </xf>
    <xf numFmtId="3" fontId="5" fillId="0" borderId="26" xfId="1" applyNumberFormat="1" applyFont="1" applyBorder="1" applyAlignment="1">
      <alignment horizontal="right" vertical="center" shrinkToFit="1"/>
    </xf>
    <xf numFmtId="3" fontId="5" fillId="0" borderId="27" xfId="1" applyNumberFormat="1" applyFont="1" applyBorder="1" applyAlignment="1">
      <alignment horizontal="right" vertical="center" shrinkToFit="1"/>
    </xf>
    <xf numFmtId="3" fontId="5" fillId="0" borderId="28" xfId="1" applyNumberFormat="1" applyFont="1" applyBorder="1" applyAlignment="1">
      <alignment horizontal="right" vertical="center" shrinkToFit="1"/>
    </xf>
    <xf numFmtId="3" fontId="5" fillId="0" borderId="27" xfId="1" applyNumberFormat="1" applyFont="1" applyBorder="1" applyAlignment="1">
      <alignment horizontal="center" vertical="center"/>
    </xf>
    <xf numFmtId="0" fontId="5" fillId="2" borderId="30" xfId="1" applyNumberFormat="1" applyFont="1" applyFill="1" applyBorder="1" applyAlignment="1">
      <alignment horizontal="left" vertical="center"/>
    </xf>
    <xf numFmtId="38" fontId="5" fillId="3" borderId="31" xfId="3" applyFont="1" applyFill="1" applyBorder="1" applyAlignment="1">
      <alignment horizontal="right" vertical="center"/>
    </xf>
    <xf numFmtId="3" fontId="5" fillId="0" borderId="32" xfId="0" applyNumberFormat="1" applyFont="1" applyBorder="1" applyAlignment="1">
      <alignment horizontal="right" vertical="center"/>
    </xf>
    <xf numFmtId="3" fontId="5" fillId="0" borderId="34" xfId="0" applyNumberFormat="1" applyFont="1" applyBorder="1" applyAlignment="1">
      <alignment horizontal="right" vertical="center"/>
    </xf>
    <xf numFmtId="3" fontId="5" fillId="0" borderId="30" xfId="0" applyNumberFormat="1" applyFont="1" applyBorder="1" applyAlignment="1">
      <alignment horizontal="right" vertical="center"/>
    </xf>
    <xf numFmtId="3" fontId="5" fillId="0" borderId="35" xfId="0" applyNumberFormat="1" applyFont="1" applyBorder="1" applyAlignment="1">
      <alignment horizontal="right" vertical="center"/>
    </xf>
    <xf numFmtId="38" fontId="5" fillId="0" borderId="6" xfId="1" applyFont="1" applyBorder="1" applyAlignment="1">
      <alignment vertical="center" shrinkToFit="1"/>
    </xf>
    <xf numFmtId="3" fontId="5" fillId="0" borderId="35" xfId="0" applyNumberFormat="1" applyFont="1" applyBorder="1" applyAlignment="1">
      <alignment horizontal="right" vertical="center" shrinkToFit="1"/>
    </xf>
    <xf numFmtId="3" fontId="5" fillId="0" borderId="34" xfId="0" applyNumberFormat="1" applyFont="1" applyBorder="1" applyAlignment="1">
      <alignment horizontal="right" vertical="center" shrinkToFit="1"/>
    </xf>
    <xf numFmtId="3" fontId="5" fillId="0" borderId="36" xfId="0" applyNumberFormat="1" applyFont="1" applyBorder="1" applyAlignment="1">
      <alignment horizontal="right" vertical="center" shrinkToFit="1"/>
    </xf>
    <xf numFmtId="3" fontId="5" fillId="0" borderId="30" xfId="0" applyNumberFormat="1" applyFont="1" applyBorder="1" applyAlignment="1">
      <alignment horizontal="right" vertical="center" shrinkToFit="1"/>
    </xf>
    <xf numFmtId="3" fontId="5" fillId="0" borderId="36" xfId="0" applyNumberFormat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" fontId="5" fillId="0" borderId="30" xfId="0" applyNumberFormat="1" applyFont="1" applyBorder="1" applyAlignment="1">
      <alignment horizontal="center" vertical="center"/>
    </xf>
    <xf numFmtId="0" fontId="5" fillId="2" borderId="30" xfId="0" applyFont="1" applyFill="1" applyBorder="1" applyAlignment="1">
      <alignment horizontal="left" vertical="center"/>
    </xf>
    <xf numFmtId="38" fontId="5" fillId="0" borderId="24" xfId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37" xfId="0" applyNumberFormat="1" applyFont="1" applyBorder="1" applyAlignment="1">
      <alignment horizontal="right" vertical="center"/>
    </xf>
    <xf numFmtId="3" fontId="5" fillId="0" borderId="38" xfId="0" applyNumberFormat="1" applyFont="1" applyBorder="1" applyAlignment="1">
      <alignment horizontal="right" vertical="center"/>
    </xf>
    <xf numFmtId="3" fontId="5" fillId="0" borderId="39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 shrinkToFit="1"/>
    </xf>
    <xf numFmtId="3" fontId="5" fillId="0" borderId="37" xfId="0" applyNumberFormat="1" applyFont="1" applyBorder="1" applyAlignment="1">
      <alignment horizontal="right" vertical="center" shrinkToFit="1"/>
    </xf>
    <xf numFmtId="3" fontId="5" fillId="0" borderId="40" xfId="0" applyNumberFormat="1" applyFont="1" applyBorder="1" applyAlignment="1">
      <alignment horizontal="right" vertical="center" shrinkToFit="1"/>
    </xf>
    <xf numFmtId="3" fontId="5" fillId="0" borderId="38" xfId="0" applyNumberFormat="1" applyFont="1" applyBorder="1" applyAlignment="1">
      <alignment horizontal="right" vertical="center" shrinkToFit="1"/>
    </xf>
    <xf numFmtId="3" fontId="5" fillId="0" borderId="39" xfId="0" applyNumberFormat="1" applyFont="1" applyBorder="1" applyAlignment="1">
      <alignment horizontal="right" vertical="center" shrinkToFit="1"/>
    </xf>
    <xf numFmtId="3" fontId="5" fillId="0" borderId="40" xfId="0" applyNumberFormat="1" applyFont="1" applyBorder="1" applyAlignment="1">
      <alignment horizontal="right" vertical="center"/>
    </xf>
    <xf numFmtId="3" fontId="5" fillId="0" borderId="38" xfId="0" applyNumberFormat="1" applyFont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/>
    </xf>
    <xf numFmtId="0" fontId="5" fillId="0" borderId="7" xfId="2" applyFont="1" applyBorder="1" applyAlignment="1" applyProtection="1">
      <alignment horizontal="distributed" vertical="center"/>
      <protection locked="0"/>
    </xf>
    <xf numFmtId="0" fontId="5" fillId="0" borderId="13" xfId="2" applyFont="1" applyBorder="1" applyAlignment="1" applyProtection="1">
      <alignment horizontal="distributed" vertical="center" justifyLastLine="1" shrinkToFit="1"/>
      <protection locked="0"/>
    </xf>
    <xf numFmtId="3" fontId="5" fillId="0" borderId="41" xfId="0" applyNumberFormat="1" applyFont="1" applyBorder="1" applyAlignment="1">
      <alignment horizontal="right" vertical="center"/>
    </xf>
    <xf numFmtId="3" fontId="5" fillId="0" borderId="42" xfId="0" applyNumberFormat="1" applyFont="1" applyBorder="1" applyAlignment="1">
      <alignment horizontal="right" vertical="center"/>
    </xf>
    <xf numFmtId="3" fontId="5" fillId="0" borderId="43" xfId="0" applyNumberFormat="1" applyFont="1" applyBorder="1" applyAlignment="1">
      <alignment horizontal="right" vertical="center"/>
    </xf>
    <xf numFmtId="3" fontId="5" fillId="0" borderId="44" xfId="0" applyNumberFormat="1" applyFont="1" applyBorder="1" applyAlignment="1">
      <alignment horizontal="right" vertical="center"/>
    </xf>
    <xf numFmtId="38" fontId="5" fillId="0" borderId="9" xfId="1" applyFont="1" applyBorder="1" applyAlignment="1">
      <alignment vertical="center" shrinkToFit="1"/>
    </xf>
    <xf numFmtId="3" fontId="5" fillId="0" borderId="45" xfId="0" applyNumberFormat="1" applyFont="1" applyBorder="1" applyAlignment="1">
      <alignment horizontal="right" vertical="center" shrinkToFit="1"/>
    </xf>
    <xf numFmtId="3" fontId="5" fillId="0" borderId="42" xfId="0" applyNumberFormat="1" applyFont="1" applyBorder="1" applyAlignment="1">
      <alignment horizontal="right" vertical="center" shrinkToFit="1"/>
    </xf>
    <xf numFmtId="3" fontId="5" fillId="0" borderId="46" xfId="0" applyNumberFormat="1" applyFont="1" applyBorder="1" applyAlignment="1">
      <alignment horizontal="right" vertical="center" shrinkToFit="1"/>
    </xf>
    <xf numFmtId="3" fontId="5" fillId="0" borderId="43" xfId="0" applyNumberFormat="1" applyFont="1" applyBorder="1" applyAlignment="1">
      <alignment horizontal="right" vertical="center" shrinkToFit="1"/>
    </xf>
    <xf numFmtId="3" fontId="5" fillId="0" borderId="44" xfId="0" applyNumberFormat="1" applyFont="1" applyBorder="1" applyAlignment="1">
      <alignment horizontal="right" vertical="center" shrinkToFit="1"/>
    </xf>
    <xf numFmtId="3" fontId="5" fillId="0" borderId="46" xfId="0" applyNumberFormat="1" applyFont="1" applyBorder="1" applyAlignment="1">
      <alignment horizontal="right" vertical="center"/>
    </xf>
    <xf numFmtId="38" fontId="5" fillId="0" borderId="7" xfId="1" applyFont="1" applyBorder="1" applyAlignment="1">
      <alignment vertical="center"/>
    </xf>
    <xf numFmtId="3" fontId="5" fillId="0" borderId="43" xfId="0" applyNumberFormat="1" applyFont="1" applyBorder="1" applyAlignment="1">
      <alignment horizontal="center" vertical="center"/>
    </xf>
    <xf numFmtId="0" fontId="5" fillId="2" borderId="43" xfId="0" applyFont="1" applyFill="1" applyBorder="1" applyAlignment="1">
      <alignment horizontal="left" vertical="center"/>
    </xf>
    <xf numFmtId="0" fontId="5" fillId="0" borderId="24" xfId="2" applyFont="1" applyBorder="1" applyAlignment="1" applyProtection="1">
      <alignment horizontal="distributed" vertical="center"/>
      <protection locked="0"/>
    </xf>
    <xf numFmtId="3" fontId="5" fillId="0" borderId="47" xfId="0" applyNumberFormat="1" applyFont="1" applyBorder="1" applyAlignment="1">
      <alignment horizontal="right" vertical="center"/>
    </xf>
    <xf numFmtId="3" fontId="5" fillId="0" borderId="48" xfId="0" applyNumberFormat="1" applyFont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/>
    </xf>
    <xf numFmtId="3" fontId="5" fillId="0" borderId="48" xfId="0" applyNumberFormat="1" applyFont="1" applyBorder="1" applyAlignment="1">
      <alignment horizontal="right" vertical="center" shrinkToFit="1"/>
    </xf>
    <xf numFmtId="3" fontId="5" fillId="0" borderId="51" xfId="0" applyNumberFormat="1" applyFont="1" applyBorder="1" applyAlignment="1">
      <alignment horizontal="right" vertical="center" shrinkToFit="1"/>
    </xf>
    <xf numFmtId="3" fontId="5" fillId="0" borderId="49" xfId="0" applyNumberFormat="1" applyFont="1" applyBorder="1" applyAlignment="1">
      <alignment horizontal="right" vertical="center" shrinkToFit="1"/>
    </xf>
    <xf numFmtId="3" fontId="5" fillId="0" borderId="50" xfId="0" applyNumberFormat="1" applyFont="1" applyBorder="1" applyAlignment="1">
      <alignment horizontal="right" vertical="center" shrinkToFit="1"/>
    </xf>
    <xf numFmtId="3" fontId="5" fillId="0" borderId="51" xfId="0" applyNumberFormat="1" applyFont="1" applyBorder="1" applyAlignment="1">
      <alignment horizontal="right" vertical="center"/>
    </xf>
    <xf numFmtId="3" fontId="5" fillId="0" borderId="49" xfId="0" applyNumberFormat="1" applyFont="1" applyBorder="1" applyAlignment="1">
      <alignment horizontal="center" vertical="center"/>
    </xf>
    <xf numFmtId="0" fontId="5" fillId="2" borderId="49" xfId="0" applyFont="1" applyFill="1" applyBorder="1" applyAlignment="1">
      <alignment horizontal="left" vertical="center"/>
    </xf>
    <xf numFmtId="38" fontId="5" fillId="0" borderId="31" xfId="1" applyFont="1" applyBorder="1" applyAlignment="1">
      <alignment vertical="center" shrinkToFit="1"/>
    </xf>
    <xf numFmtId="38" fontId="5" fillId="0" borderId="32" xfId="1" applyFont="1" applyBorder="1" applyAlignment="1">
      <alignment vertical="center"/>
    </xf>
    <xf numFmtId="0" fontId="5" fillId="0" borderId="43" xfId="2" applyFont="1" applyBorder="1" applyAlignment="1" applyProtection="1">
      <alignment horizontal="distributed" vertical="center" justifyLastLine="1" shrinkToFit="1"/>
      <protection locked="0"/>
    </xf>
    <xf numFmtId="3" fontId="5" fillId="0" borderId="41" xfId="0" applyNumberFormat="1" applyFont="1" applyBorder="1" applyAlignment="1">
      <alignment horizontal="right" vertical="center" shrinkToFit="1"/>
    </xf>
    <xf numFmtId="3" fontId="5" fillId="0" borderId="52" xfId="0" applyNumberFormat="1" applyFont="1" applyBorder="1" applyAlignment="1">
      <alignment horizontal="right" vertical="center"/>
    </xf>
    <xf numFmtId="38" fontId="5" fillId="0" borderId="9" xfId="1" applyFont="1" applyBorder="1" applyAlignment="1">
      <alignment vertical="center"/>
    </xf>
    <xf numFmtId="0" fontId="5" fillId="0" borderId="10" xfId="2" applyFont="1" applyBorder="1" applyAlignment="1" applyProtection="1">
      <alignment horizontal="distributed" vertical="center"/>
      <protection locked="0"/>
    </xf>
    <xf numFmtId="0" fontId="5" fillId="0" borderId="11" xfId="2" applyFont="1" applyBorder="1" applyAlignment="1" applyProtection="1">
      <alignment horizontal="distributed" vertical="center" justifyLastLine="1" shrinkToFit="1"/>
      <protection locked="0"/>
    </xf>
    <xf numFmtId="3" fontId="5" fillId="0" borderId="53" xfId="0" applyNumberFormat="1" applyFont="1" applyBorder="1" applyAlignment="1">
      <alignment horizontal="right" vertical="center"/>
    </xf>
    <xf numFmtId="3" fontId="5" fillId="0" borderId="54" xfId="0" applyNumberFormat="1" applyFont="1" applyBorder="1" applyAlignment="1">
      <alignment horizontal="right" vertical="center"/>
    </xf>
    <xf numFmtId="3" fontId="5" fillId="0" borderId="55" xfId="0" applyNumberFormat="1" applyFont="1" applyBorder="1" applyAlignment="1">
      <alignment horizontal="right" vertical="center"/>
    </xf>
    <xf numFmtId="3" fontId="5" fillId="0" borderId="56" xfId="0" applyNumberFormat="1" applyFont="1" applyBorder="1" applyAlignment="1">
      <alignment horizontal="right" vertical="center"/>
    </xf>
    <xf numFmtId="3" fontId="5" fillId="0" borderId="57" xfId="0" applyNumberFormat="1" applyFont="1" applyBorder="1" applyAlignment="1">
      <alignment horizontal="right" vertical="center" shrinkToFit="1"/>
    </xf>
    <xf numFmtId="3" fontId="5" fillId="0" borderId="54" xfId="0" applyNumberFormat="1" applyFont="1" applyBorder="1" applyAlignment="1">
      <alignment horizontal="right" vertical="center" shrinkToFit="1"/>
    </xf>
    <xf numFmtId="3" fontId="5" fillId="0" borderId="58" xfId="0" applyNumberFormat="1" applyFont="1" applyBorder="1" applyAlignment="1">
      <alignment horizontal="right" vertical="center" shrinkToFit="1"/>
    </xf>
    <xf numFmtId="3" fontId="5" fillId="0" borderId="55" xfId="0" applyNumberFormat="1" applyFont="1" applyBorder="1" applyAlignment="1">
      <alignment horizontal="right" vertical="center" shrinkToFit="1"/>
    </xf>
    <xf numFmtId="3" fontId="5" fillId="0" borderId="56" xfId="0" applyNumberFormat="1" applyFont="1" applyBorder="1" applyAlignment="1">
      <alignment horizontal="right" vertical="center" shrinkToFit="1"/>
    </xf>
    <xf numFmtId="3" fontId="5" fillId="0" borderId="58" xfId="0" applyNumberFormat="1" applyFont="1" applyBorder="1" applyAlignment="1">
      <alignment horizontal="right" vertical="center"/>
    </xf>
    <xf numFmtId="3" fontId="5" fillId="0" borderId="53" xfId="0" applyNumberFormat="1" applyFont="1" applyBorder="1" applyAlignment="1">
      <alignment horizontal="right" vertical="center" shrinkToFit="1"/>
    </xf>
    <xf numFmtId="3" fontId="5" fillId="0" borderId="59" xfId="0" applyNumberFormat="1" applyFont="1" applyBorder="1" applyAlignment="1">
      <alignment horizontal="right" vertical="center"/>
    </xf>
    <xf numFmtId="3" fontId="5" fillId="0" borderId="55" xfId="0" applyNumberFormat="1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right" vertical="center" shrinkToFit="1"/>
    </xf>
    <xf numFmtId="3" fontId="5" fillId="0" borderId="60" xfId="0" applyNumberFormat="1" applyFont="1" applyBorder="1" applyAlignment="1">
      <alignment horizontal="right" vertical="center"/>
    </xf>
    <xf numFmtId="3" fontId="5" fillId="0" borderId="32" xfId="0" applyNumberFormat="1" applyFont="1" applyBorder="1" applyAlignment="1">
      <alignment horizontal="right" vertical="center" shrinkToFit="1"/>
    </xf>
    <xf numFmtId="3" fontId="5" fillId="0" borderId="61" xfId="0" applyNumberFormat="1" applyFont="1" applyBorder="1" applyAlignment="1">
      <alignment horizontal="right" vertical="center" shrinkToFit="1"/>
    </xf>
    <xf numFmtId="3" fontId="5" fillId="0" borderId="1" xfId="0" applyNumberFormat="1" applyFont="1" applyBorder="1" applyAlignment="1">
      <alignment vertical="center"/>
    </xf>
    <xf numFmtId="3" fontId="5" fillId="0" borderId="37" xfId="0" applyNumberFormat="1" applyFont="1" applyBorder="1" applyAlignment="1">
      <alignment vertical="center"/>
    </xf>
    <xf numFmtId="3" fontId="5" fillId="0" borderId="38" xfId="0" applyNumberFormat="1" applyFont="1" applyBorder="1" applyAlignment="1">
      <alignment vertical="center"/>
    </xf>
    <xf numFmtId="3" fontId="5" fillId="0" borderId="39" xfId="0" applyNumberFormat="1" applyFont="1" applyBorder="1" applyAlignment="1">
      <alignment vertical="center"/>
    </xf>
    <xf numFmtId="3" fontId="5" fillId="0" borderId="41" xfId="0" applyNumberFormat="1" applyFont="1" applyBorder="1" applyAlignment="1">
      <alignment vertical="center"/>
    </xf>
    <xf numFmtId="3" fontId="5" fillId="0" borderId="42" xfId="0" applyNumberFormat="1" applyFont="1" applyBorder="1" applyAlignment="1">
      <alignment vertical="center"/>
    </xf>
    <xf numFmtId="3" fontId="5" fillId="0" borderId="43" xfId="0" applyNumberFormat="1" applyFont="1" applyBorder="1" applyAlignment="1">
      <alignment vertical="center"/>
    </xf>
    <xf numFmtId="3" fontId="5" fillId="0" borderId="44" xfId="0" applyNumberFormat="1" applyFont="1" applyBorder="1" applyAlignment="1">
      <alignment vertical="center"/>
    </xf>
    <xf numFmtId="3" fontId="5" fillId="0" borderId="47" xfId="0" applyNumberFormat="1" applyFont="1" applyBorder="1" applyAlignment="1">
      <alignment vertical="center"/>
    </xf>
    <xf numFmtId="3" fontId="5" fillId="0" borderId="48" xfId="0" applyNumberFormat="1" applyFont="1" applyBorder="1" applyAlignment="1">
      <alignment vertical="center"/>
    </xf>
    <xf numFmtId="3" fontId="5" fillId="0" borderId="49" xfId="0" applyNumberFormat="1" applyFont="1" applyBorder="1" applyAlignment="1">
      <alignment vertical="center"/>
    </xf>
    <xf numFmtId="3" fontId="5" fillId="0" borderId="50" xfId="0" applyNumberFormat="1" applyFont="1" applyBorder="1" applyAlignment="1">
      <alignment vertical="center"/>
    </xf>
    <xf numFmtId="3" fontId="5" fillId="0" borderId="62" xfId="0" applyNumberFormat="1" applyFont="1" applyBorder="1" applyAlignment="1">
      <alignment horizontal="right" vertical="center" shrinkToFit="1"/>
    </xf>
    <xf numFmtId="3" fontId="5" fillId="0" borderId="33" xfId="0" applyNumberFormat="1" applyFont="1" applyBorder="1" applyAlignment="1">
      <alignment horizontal="right" vertical="center" shrinkToFit="1"/>
    </xf>
    <xf numFmtId="3" fontId="5" fillId="0" borderId="33" xfId="0" applyNumberFormat="1" applyFont="1" applyBorder="1" applyAlignment="1">
      <alignment horizontal="center" vertical="center"/>
    </xf>
    <xf numFmtId="0" fontId="5" fillId="2" borderId="33" xfId="0" applyFont="1" applyFill="1" applyBorder="1" applyAlignment="1">
      <alignment horizontal="left" vertical="center"/>
    </xf>
    <xf numFmtId="3" fontId="5" fillId="0" borderId="10" xfId="0" applyNumberFormat="1" applyFont="1" applyBorder="1" applyAlignment="1">
      <alignment horizontal="right" vertical="center" shrinkToFit="1"/>
    </xf>
    <xf numFmtId="3" fontId="5" fillId="0" borderId="63" xfId="0" applyNumberFormat="1" applyFont="1" applyBorder="1" applyAlignment="1">
      <alignment horizontal="right" vertical="center" shrinkToFit="1"/>
    </xf>
    <xf numFmtId="3" fontId="5" fillId="0" borderId="11" xfId="0" applyNumberFormat="1" applyFont="1" applyBorder="1" applyAlignment="1">
      <alignment horizontal="right" vertical="center" shrinkToFit="1"/>
    </xf>
    <xf numFmtId="3" fontId="5" fillId="0" borderId="12" xfId="0" applyNumberFormat="1" applyFont="1" applyBorder="1" applyAlignment="1">
      <alignment horizontal="right" vertical="center" shrinkToFit="1"/>
    </xf>
    <xf numFmtId="3" fontId="5" fillId="0" borderId="11" xfId="0" applyNumberFormat="1" applyFont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/>
    </xf>
    <xf numFmtId="0" fontId="5" fillId="0" borderId="7" xfId="2" applyFont="1" applyFill="1" applyBorder="1"/>
    <xf numFmtId="0" fontId="5" fillId="0" borderId="49" xfId="2" applyFont="1" applyBorder="1" applyAlignment="1" applyProtection="1">
      <alignment horizontal="distributed" vertical="center" justifyLastLine="1" shrinkToFit="1"/>
      <protection locked="0"/>
    </xf>
    <xf numFmtId="3" fontId="5" fillId="0" borderId="7" xfId="0" applyNumberFormat="1" applyFont="1" applyBorder="1" applyAlignment="1">
      <alignment horizontal="right" vertical="center"/>
    </xf>
    <xf numFmtId="3" fontId="5" fillId="0" borderId="10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3" fontId="5" fillId="0" borderId="30" xfId="0" applyNumberFormat="1" applyFont="1" applyBorder="1" applyAlignment="1">
      <alignment horizontal="center" vertical="center" shrinkToFit="1"/>
    </xf>
    <xf numFmtId="3" fontId="10" fillId="0" borderId="39" xfId="0" applyNumberFormat="1" applyFont="1" applyBorder="1" applyAlignment="1">
      <alignment horizontal="left" vertical="center" wrapText="1"/>
    </xf>
    <xf numFmtId="3" fontId="12" fillId="0" borderId="38" xfId="0" applyNumberFormat="1" applyFont="1" applyBorder="1" applyAlignment="1">
      <alignment horizontal="left" vertical="center" wrapText="1"/>
    </xf>
    <xf numFmtId="3" fontId="10" fillId="0" borderId="35" xfId="0" applyNumberFormat="1" applyFont="1" applyBorder="1" applyAlignment="1">
      <alignment horizontal="left" vertical="center" wrapText="1"/>
    </xf>
    <xf numFmtId="3" fontId="12" fillId="0" borderId="30" xfId="0" applyNumberFormat="1" applyFont="1" applyBorder="1" applyAlignment="1">
      <alignment horizontal="left" vertical="center" wrapText="1"/>
    </xf>
    <xf numFmtId="38" fontId="5" fillId="3" borderId="31" xfId="3" applyFont="1" applyFill="1" applyBorder="1" applyAlignment="1">
      <alignment vertical="center"/>
    </xf>
    <xf numFmtId="0" fontId="5" fillId="0" borderId="7" xfId="2" applyFont="1" applyBorder="1" applyAlignment="1" applyProtection="1">
      <alignment vertical="center"/>
      <protection locked="0"/>
    </xf>
    <xf numFmtId="0" fontId="5" fillId="0" borderId="24" xfId="2" applyFont="1" applyBorder="1" applyAlignment="1" applyProtection="1">
      <alignment vertical="center"/>
      <protection locked="0"/>
    </xf>
    <xf numFmtId="3" fontId="9" fillId="0" borderId="34" xfId="0" applyNumberFormat="1" applyFont="1" applyBorder="1" applyAlignment="1">
      <alignment horizontal="center" vertical="center" wrapText="1"/>
    </xf>
    <xf numFmtId="3" fontId="12" fillId="0" borderId="34" xfId="0" applyNumberFormat="1" applyFont="1" applyBorder="1" applyAlignment="1">
      <alignment horizontal="center" vertical="center" wrapText="1" shrinkToFit="1"/>
    </xf>
    <xf numFmtId="178" fontId="5" fillId="3" borderId="31" xfId="1" applyNumberFormat="1" applyFont="1" applyFill="1" applyBorder="1" applyAlignment="1">
      <alignment horizontal="right" vertical="center" wrapText="1"/>
    </xf>
    <xf numFmtId="38" fontId="5" fillId="0" borderId="31" xfId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vertical="center"/>
    </xf>
    <xf numFmtId="3" fontId="5" fillId="0" borderId="3" xfId="0" applyNumberFormat="1" applyFont="1" applyBorder="1" applyAlignment="1">
      <alignment horizontal="right" vertical="center"/>
    </xf>
    <xf numFmtId="3" fontId="5" fillId="0" borderId="64" xfId="0" applyNumberFormat="1" applyFont="1" applyBorder="1" applyAlignment="1">
      <alignment horizontal="right" vertical="center"/>
    </xf>
    <xf numFmtId="3" fontId="5" fillId="0" borderId="65" xfId="0" applyNumberFormat="1" applyFont="1" applyBorder="1" applyAlignment="1">
      <alignment horizontal="right" vertical="center"/>
    </xf>
    <xf numFmtId="3" fontId="5" fillId="0" borderId="66" xfId="0" applyNumberFormat="1" applyFont="1" applyBorder="1" applyAlignment="1">
      <alignment horizontal="right" vertical="center"/>
    </xf>
    <xf numFmtId="3" fontId="5" fillId="0" borderId="67" xfId="0" applyNumberFormat="1" applyFont="1" applyBorder="1" applyAlignment="1">
      <alignment horizontal="right" vertical="center" shrinkToFit="1"/>
    </xf>
    <xf numFmtId="3" fontId="5" fillId="0" borderId="64" xfId="0" applyNumberFormat="1" applyFont="1" applyBorder="1" applyAlignment="1">
      <alignment horizontal="right" vertical="center" shrinkToFit="1"/>
    </xf>
    <xf numFmtId="3" fontId="5" fillId="0" borderId="68" xfId="0" applyNumberFormat="1" applyFont="1" applyBorder="1" applyAlignment="1">
      <alignment horizontal="right" vertical="center" shrinkToFit="1"/>
    </xf>
    <xf numFmtId="3" fontId="5" fillId="0" borderId="65" xfId="0" applyNumberFormat="1" applyFont="1" applyBorder="1" applyAlignment="1">
      <alignment horizontal="right" vertical="center" shrinkToFit="1"/>
    </xf>
    <xf numFmtId="3" fontId="5" fillId="0" borderId="66" xfId="0" applyNumberFormat="1" applyFont="1" applyBorder="1" applyAlignment="1">
      <alignment horizontal="right" vertical="center" shrinkToFit="1"/>
    </xf>
    <xf numFmtId="3" fontId="5" fillId="0" borderId="68" xfId="0" applyNumberFormat="1" applyFont="1" applyBorder="1" applyAlignment="1">
      <alignment horizontal="right" vertical="center"/>
    </xf>
    <xf numFmtId="3" fontId="5" fillId="0" borderId="65" xfId="0" applyNumberFormat="1" applyFont="1" applyBorder="1" applyAlignment="1">
      <alignment horizontal="center" vertical="center"/>
    </xf>
    <xf numFmtId="0" fontId="5" fillId="0" borderId="7" xfId="2" applyFont="1" applyFill="1" applyBorder="1" applyAlignment="1">
      <alignment horizontal="distributed" vertical="center"/>
    </xf>
    <xf numFmtId="0" fontId="5" fillId="0" borderId="24" xfId="2" applyFont="1" applyFill="1" applyBorder="1" applyAlignment="1">
      <alignment horizontal="distributed" vertical="center"/>
    </xf>
    <xf numFmtId="0" fontId="5" fillId="2" borderId="27" xfId="0" applyFont="1" applyFill="1" applyBorder="1" applyAlignment="1">
      <alignment horizontal="left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6" xfId="0" applyNumberFormat="1" applyFont="1" applyBorder="1" applyAlignment="1">
      <alignment horizontal="right" vertical="center"/>
    </xf>
    <xf numFmtId="3" fontId="5" fillId="0" borderId="27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38" fontId="5" fillId="0" borderId="30" xfId="1" applyFont="1" applyBorder="1" applyAlignment="1">
      <alignment vertical="center" shrinkToFit="1"/>
    </xf>
    <xf numFmtId="38" fontId="5" fillId="0" borderId="62" xfId="1" applyFont="1" applyBorder="1" applyAlignment="1">
      <alignment vertical="center"/>
    </xf>
    <xf numFmtId="3" fontId="5" fillId="0" borderId="69" xfId="0" applyNumberFormat="1" applyFont="1" applyBorder="1" applyAlignment="1">
      <alignment horizontal="right" vertical="center"/>
    </xf>
    <xf numFmtId="3" fontId="5" fillId="0" borderId="71" xfId="0" applyNumberFormat="1" applyFont="1" applyBorder="1" applyAlignment="1">
      <alignment horizontal="right" vertical="center"/>
    </xf>
    <xf numFmtId="3" fontId="5" fillId="0" borderId="72" xfId="0" applyNumberFormat="1" applyFont="1" applyBorder="1" applyAlignment="1">
      <alignment horizontal="right" vertical="center"/>
    </xf>
    <xf numFmtId="3" fontId="5" fillId="0" borderId="73" xfId="0" applyNumberFormat="1" applyFont="1" applyBorder="1" applyAlignment="1">
      <alignment horizontal="right" vertical="center"/>
    </xf>
    <xf numFmtId="3" fontId="5" fillId="0" borderId="70" xfId="0" applyNumberFormat="1" applyFont="1" applyBorder="1" applyAlignment="1">
      <alignment horizontal="right" vertical="center" shrinkToFit="1"/>
    </xf>
    <xf numFmtId="3" fontId="5" fillId="0" borderId="71" xfId="0" applyNumberFormat="1" applyFont="1" applyBorder="1" applyAlignment="1">
      <alignment horizontal="right" vertical="center" shrinkToFit="1"/>
    </xf>
    <xf numFmtId="3" fontId="5" fillId="0" borderId="74" xfId="0" applyNumberFormat="1" applyFont="1" applyBorder="1" applyAlignment="1">
      <alignment horizontal="right" vertical="center" shrinkToFit="1"/>
    </xf>
    <xf numFmtId="3" fontId="5" fillId="0" borderId="72" xfId="0" applyNumberFormat="1" applyFont="1" applyBorder="1" applyAlignment="1">
      <alignment horizontal="right" vertical="center" shrinkToFit="1"/>
    </xf>
    <xf numFmtId="3" fontId="5" fillId="0" borderId="73" xfId="0" applyNumberFormat="1" applyFont="1" applyBorder="1" applyAlignment="1">
      <alignment horizontal="right" vertical="center" shrinkToFit="1"/>
    </xf>
    <xf numFmtId="3" fontId="5" fillId="0" borderId="74" xfId="0" applyNumberFormat="1" applyFont="1" applyBorder="1" applyAlignment="1">
      <alignment horizontal="right" vertical="center"/>
    </xf>
    <xf numFmtId="3" fontId="5" fillId="0" borderId="72" xfId="0" applyNumberFormat="1" applyFont="1" applyBorder="1" applyAlignment="1">
      <alignment horizontal="center" vertical="center"/>
    </xf>
    <xf numFmtId="0" fontId="5" fillId="2" borderId="75" xfId="0" applyFont="1" applyFill="1" applyBorder="1" applyAlignment="1">
      <alignment horizontal="left" vertical="center"/>
    </xf>
    <xf numFmtId="38" fontId="5" fillId="3" borderId="75" xfId="4" applyNumberFormat="1" applyFont="1" applyFill="1" applyBorder="1" applyAlignment="1">
      <alignment horizontal="right" vertical="center"/>
    </xf>
    <xf numFmtId="38" fontId="5" fillId="0" borderId="76" xfId="1" applyFont="1" applyBorder="1" applyAlignment="1">
      <alignment vertical="center" shrinkToFit="1"/>
    </xf>
    <xf numFmtId="3" fontId="5" fillId="0" borderId="77" xfId="0" applyNumberFormat="1" applyFont="1" applyBorder="1" applyAlignment="1">
      <alignment horizontal="right" vertical="center" shrinkToFit="1"/>
    </xf>
    <xf numFmtId="38" fontId="5" fillId="0" borderId="78" xfId="1" applyFont="1" applyBorder="1" applyAlignment="1">
      <alignment vertical="center" shrinkToFit="1"/>
    </xf>
    <xf numFmtId="3" fontId="5" fillId="0" borderId="27" xfId="0" applyNumberFormat="1" applyFont="1" applyBorder="1" applyAlignment="1">
      <alignment horizontal="center" vertical="center" shrinkToFit="1"/>
    </xf>
    <xf numFmtId="176" fontId="5" fillId="0" borderId="0" xfId="0" applyNumberFormat="1" applyFont="1" applyAlignment="1">
      <alignment horizontal="right"/>
    </xf>
    <xf numFmtId="1" fontId="8" fillId="0" borderId="0" xfId="0" applyNumberFormat="1" applyFont="1" applyAlignment="1">
      <alignment shrinkToFit="1"/>
    </xf>
    <xf numFmtId="0" fontId="8" fillId="0" borderId="0" xfId="0" applyFont="1" applyAlignment="1">
      <alignment horizontal="center"/>
    </xf>
    <xf numFmtId="0" fontId="9" fillId="0" borderId="0" xfId="0" applyFont="1"/>
    <xf numFmtId="176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38" fontId="8" fillId="0" borderId="0" xfId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38" fontId="8" fillId="0" borderId="0" xfId="1" applyFont="1" applyBorder="1" applyAlignment="1">
      <alignment horizontal="right" vertical="center" shrinkToFit="1"/>
    </xf>
    <xf numFmtId="0" fontId="8" fillId="0" borderId="32" xfId="0" applyFont="1" applyBorder="1" applyAlignment="1">
      <alignment horizontal="centerContinuous" vertical="center"/>
    </xf>
    <xf numFmtId="0" fontId="8" fillId="0" borderId="61" xfId="0" applyFont="1" applyBorder="1" applyAlignment="1">
      <alignment horizontal="centerContinuous" vertical="center"/>
    </xf>
    <xf numFmtId="0" fontId="8" fillId="0" borderId="61" xfId="0" applyFont="1" applyBorder="1" applyAlignment="1">
      <alignment horizontal="centerContinuous" vertical="center" wrapText="1"/>
    </xf>
    <xf numFmtId="0" fontId="8" fillId="0" borderId="32" xfId="0" applyFont="1" applyBorder="1" applyAlignment="1">
      <alignment horizontal="left" vertical="center"/>
    </xf>
    <xf numFmtId="0" fontId="8" fillId="0" borderId="61" xfId="0" applyFont="1" applyBorder="1" applyAlignment="1">
      <alignment horizontal="left" vertical="center" wrapText="1"/>
    </xf>
    <xf numFmtId="38" fontId="8" fillId="0" borderId="61" xfId="1" applyFont="1" applyBorder="1" applyAlignment="1">
      <alignment horizontal="right" vertical="center"/>
    </xf>
    <xf numFmtId="0" fontId="8" fillId="0" borderId="61" xfId="0" applyFont="1" applyBorder="1" applyAlignment="1">
      <alignment horizontal="center" vertical="center"/>
    </xf>
    <xf numFmtId="49" fontId="8" fillId="0" borderId="61" xfId="0" applyNumberFormat="1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wrapText="1"/>
    </xf>
    <xf numFmtId="38" fontId="8" fillId="0" borderId="61" xfId="1" applyFont="1" applyBorder="1" applyAlignment="1">
      <alignment horizontal="right" vertical="center" shrinkToFit="1"/>
    </xf>
    <xf numFmtId="38" fontId="8" fillId="0" borderId="33" xfId="1" applyFont="1" applyBorder="1" applyAlignment="1">
      <alignment horizontal="right" vertical="center" shrinkToFit="1"/>
    </xf>
    <xf numFmtId="38" fontId="8" fillId="0" borderId="0" xfId="1" applyFont="1"/>
    <xf numFmtId="0" fontId="8" fillId="0" borderId="3" xfId="0" applyFont="1" applyBorder="1" applyAlignment="1">
      <alignment horizontal="centerContinuous"/>
    </xf>
    <xf numFmtId="0" fontId="8" fillId="0" borderId="4" xfId="0" applyFont="1" applyBorder="1" applyAlignment="1">
      <alignment horizontal="centerContinuous"/>
    </xf>
    <xf numFmtId="0" fontId="8" fillId="0" borderId="5" xfId="0" applyFont="1" applyBorder="1" applyAlignment="1">
      <alignment horizontal="centerContinuous"/>
    </xf>
    <xf numFmtId="0" fontId="8" fillId="0" borderId="4" xfId="0" applyFont="1" applyBorder="1"/>
    <xf numFmtId="0" fontId="8" fillId="0" borderId="4" xfId="0" applyFont="1" applyBorder="1" applyAlignment="1">
      <alignment shrinkToFit="1"/>
    </xf>
    <xf numFmtId="38" fontId="8" fillId="0" borderId="4" xfId="1" applyFont="1" applyBorder="1"/>
    <xf numFmtId="38" fontId="8" fillId="0" borderId="5" xfId="1" applyFont="1" applyBorder="1"/>
    <xf numFmtId="0" fontId="8" fillId="0" borderId="47" xfId="0" applyFont="1" applyBorder="1" applyAlignment="1">
      <alignment horizontal="centerContinuous"/>
    </xf>
    <xf numFmtId="0" fontId="8" fillId="0" borderId="60" xfId="0" applyFont="1" applyBorder="1" applyAlignment="1">
      <alignment horizontal="centerContinuous"/>
    </xf>
    <xf numFmtId="0" fontId="8" fillId="0" borderId="79" xfId="0" applyFont="1" applyBorder="1" applyAlignment="1">
      <alignment horizontal="centerContinuous"/>
    </xf>
    <xf numFmtId="0" fontId="8" fillId="0" borderId="60" xfId="0" applyFont="1" applyBorder="1"/>
    <xf numFmtId="0" fontId="8" fillId="0" borderId="60" xfId="0" applyFont="1" applyBorder="1" applyAlignment="1">
      <alignment shrinkToFit="1"/>
    </xf>
    <xf numFmtId="38" fontId="8" fillId="0" borderId="60" xfId="1" applyFont="1" applyBorder="1"/>
    <xf numFmtId="38" fontId="8" fillId="0" borderId="79" xfId="1" applyFont="1" applyBorder="1"/>
    <xf numFmtId="1" fontId="6" fillId="0" borderId="0" xfId="0" applyNumberFormat="1" applyFont="1" applyAlignment="1">
      <alignment shrinkToFit="1"/>
    </xf>
    <xf numFmtId="0" fontId="6" fillId="0" borderId="0" xfId="0" applyFont="1" applyAlignment="1">
      <alignment horizontal="center"/>
    </xf>
    <xf numFmtId="176" fontId="6" fillId="0" borderId="0" xfId="0" applyNumberFormat="1" applyFont="1" applyAlignment="1">
      <alignment horizontal="right"/>
    </xf>
    <xf numFmtId="0" fontId="5" fillId="0" borderId="69" xfId="2" applyFont="1" applyBorder="1" applyAlignment="1" applyProtection="1">
      <alignment horizontal="distributed" vertical="center"/>
      <protection locked="0"/>
    </xf>
    <xf numFmtId="0" fontId="5" fillId="0" borderId="70" xfId="2" applyFont="1" applyBorder="1"/>
    <xf numFmtId="0" fontId="8" fillId="0" borderId="24" xfId="0" applyFont="1" applyBorder="1" applyAlignment="1">
      <alignment horizontal="distributed" vertical="center"/>
    </xf>
    <xf numFmtId="0" fontId="8" fillId="0" borderId="25" xfId="0" applyFont="1" applyBorder="1" applyAlignment="1">
      <alignment horizontal="distributed" vertical="center"/>
    </xf>
    <xf numFmtId="0" fontId="5" fillId="0" borderId="32" xfId="2" applyFont="1" applyBorder="1" applyAlignment="1" applyProtection="1">
      <alignment horizontal="distributed" vertical="center"/>
      <protection locked="0"/>
    </xf>
    <xf numFmtId="0" fontId="5" fillId="0" borderId="33" xfId="2" applyFont="1" applyBorder="1"/>
    <xf numFmtId="0" fontId="5" fillId="0" borderId="24" xfId="2" applyFont="1" applyBorder="1" applyAlignment="1" applyProtection="1">
      <alignment horizontal="distributed" vertical="center"/>
      <protection locked="0"/>
    </xf>
    <xf numFmtId="0" fontId="5" fillId="0" borderId="25" xfId="2" applyFont="1" applyBorder="1"/>
    <xf numFmtId="0" fontId="5" fillId="0" borderId="1" xfId="2" applyFont="1" applyBorder="1" applyAlignment="1" applyProtection="1">
      <alignment horizontal="distributed" vertical="center"/>
      <protection locked="0"/>
    </xf>
    <xf numFmtId="0" fontId="5" fillId="0" borderId="2" xfId="2" applyFont="1" applyBorder="1"/>
    <xf numFmtId="38" fontId="5" fillId="3" borderId="6" xfId="3" applyFont="1" applyFill="1" applyBorder="1" applyAlignment="1">
      <alignment horizontal="right" vertical="center"/>
    </xf>
    <xf numFmtId="38" fontId="5" fillId="3" borderId="9" xfId="3" applyFont="1" applyFill="1" applyBorder="1" applyAlignment="1">
      <alignment horizontal="right" vertical="center"/>
    </xf>
    <xf numFmtId="38" fontId="5" fillId="3" borderId="23" xfId="3" applyFont="1" applyFill="1" applyBorder="1" applyAlignment="1">
      <alignment horizontal="right" vertical="center"/>
    </xf>
    <xf numFmtId="38" fontId="5" fillId="3" borderId="6" xfId="1" applyFont="1" applyFill="1" applyBorder="1" applyAlignment="1">
      <alignment horizontal="right" vertical="center"/>
    </xf>
    <xf numFmtId="38" fontId="5" fillId="3" borderId="9" xfId="1" applyFont="1" applyFill="1" applyBorder="1" applyAlignment="1">
      <alignment horizontal="right" vertical="center"/>
    </xf>
    <xf numFmtId="38" fontId="5" fillId="3" borderId="23" xfId="1" applyFont="1" applyFill="1" applyBorder="1" applyAlignment="1">
      <alignment horizontal="right" vertical="center"/>
    </xf>
    <xf numFmtId="0" fontId="5" fillId="0" borderId="7" xfId="2" applyFont="1" applyBorder="1" applyAlignment="1" applyProtection="1">
      <alignment horizontal="distributed" vertical="center"/>
      <protection locked="0"/>
    </xf>
    <xf numFmtId="0" fontId="5" fillId="0" borderId="8" xfId="2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distributed" vertical="center" justifyLastLine="1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176" fontId="5" fillId="3" borderId="6" xfId="1" applyNumberFormat="1" applyFont="1" applyFill="1" applyBorder="1" applyAlignment="1">
      <alignment horizontal="center" vertical="center"/>
    </xf>
    <xf numFmtId="176" fontId="5" fillId="3" borderId="9" xfId="1" applyNumberFormat="1" applyFont="1" applyFill="1" applyBorder="1" applyAlignment="1">
      <alignment horizontal="center" vertical="center"/>
    </xf>
    <xf numFmtId="176" fontId="5" fillId="3" borderId="23" xfId="1" applyNumberFormat="1" applyFont="1" applyFill="1" applyBorder="1" applyAlignment="1">
      <alignment horizontal="center" vertical="center"/>
    </xf>
    <xf numFmtId="1" fontId="5" fillId="0" borderId="9" xfId="1" applyNumberFormat="1" applyFont="1" applyFill="1" applyBorder="1" applyAlignment="1">
      <alignment horizontal="center" vertical="top" textRotation="255" shrinkToFit="1"/>
    </xf>
    <xf numFmtId="0" fontId="9" fillId="0" borderId="7" xfId="0" applyFont="1" applyBorder="1" applyAlignment="1">
      <alignment horizontal="center" vertical="top" textRotation="255" wrapText="1" shrinkToFit="1"/>
    </xf>
    <xf numFmtId="0" fontId="9" fillId="0" borderId="7" xfId="0" applyFont="1" applyBorder="1" applyAlignment="1">
      <alignment vertical="top" textRotation="255" wrapText="1" shrinkToFit="1"/>
    </xf>
    <xf numFmtId="38" fontId="5" fillId="0" borderId="10" xfId="1" applyFont="1" applyBorder="1" applyAlignment="1">
      <alignment horizontal="center" vertical="top" textRotation="255" shrinkToFit="1"/>
    </xf>
    <xf numFmtId="38" fontId="5" fillId="0" borderId="11" xfId="1" applyFont="1" applyBorder="1" applyAlignment="1">
      <alignment horizontal="center" vertical="top" textRotation="255" shrinkToFit="1"/>
    </xf>
    <xf numFmtId="0" fontId="5" fillId="0" borderId="11" xfId="0" applyFont="1" applyBorder="1" applyAlignment="1">
      <alignment vertical="top" textRotation="255" shrinkToFit="1"/>
    </xf>
    <xf numFmtId="38" fontId="5" fillId="0" borderId="12" xfId="1" applyFont="1" applyBorder="1" applyAlignment="1">
      <alignment horizontal="center" vertical="top" textRotation="255" shrinkToFit="1"/>
    </xf>
    <xf numFmtId="38" fontId="5" fillId="0" borderId="13" xfId="1" applyFont="1" applyBorder="1" applyAlignment="1">
      <alignment horizontal="center" vertical="top" textRotation="255"/>
    </xf>
    <xf numFmtId="38" fontId="5" fillId="0" borderId="11" xfId="1" applyFont="1" applyBorder="1" applyAlignment="1">
      <alignment horizontal="center" vertical="top" textRotation="255"/>
    </xf>
    <xf numFmtId="38" fontId="5" fillId="0" borderId="18" xfId="1" applyFont="1" applyBorder="1" applyAlignment="1">
      <alignment horizontal="center" vertical="top" textRotation="255"/>
    </xf>
  </cellXfs>
  <cellStyles count="5">
    <cellStyle name="桁区切り" xfId="1" builtinId="6"/>
    <cellStyle name="桁区切り 4" xfId="3" xr:uid="{40F08B1B-1E75-4FB2-892B-5DD4F6A5A0A3}"/>
    <cellStyle name="標準" xfId="0" builtinId="0"/>
    <cellStyle name="標準_3図書館一覧2005" xfId="2" xr:uid="{C86DFCE7-27C2-47FB-B38E-32B06D3F35AC}"/>
    <cellStyle name="標準_TEST1" xfId="4" xr:uid="{A5B49CF0-6716-43F8-B27E-21E49D116B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6A980-9F54-4A76-BDB8-C86574854D36}">
  <sheetPr transitionEvaluation="1" codeName="Result08"/>
  <dimension ref="A1:X150"/>
  <sheetViews>
    <sheetView showGridLines="0" showZeros="0" tabSelected="1" view="pageLayout" zoomScaleNormal="100" workbookViewId="0">
      <selection activeCell="L7" sqref="L7"/>
    </sheetView>
  </sheetViews>
  <sheetFormatPr defaultColWidth="9" defaultRowHeight="11.25" x14ac:dyDescent="0.15"/>
  <cols>
    <col min="1" max="1" width="3.5" style="4" customWidth="1"/>
    <col min="2" max="2" width="7.25" style="4" customWidth="1"/>
    <col min="3" max="3" width="5.625" style="4" customWidth="1"/>
    <col min="4" max="4" width="5.875" style="4" customWidth="1"/>
    <col min="5" max="5" width="4.875" style="4" customWidth="1"/>
    <col min="6" max="6" width="4.5" style="4" customWidth="1"/>
    <col min="7" max="7" width="3.125" style="4" customWidth="1"/>
    <col min="8" max="8" width="2.5" style="260" customWidth="1"/>
    <col min="9" max="10" width="6.125" style="5" customWidth="1"/>
    <col min="11" max="11" width="5.625" style="5" customWidth="1"/>
    <col min="12" max="13" width="5.125" style="5" customWidth="1"/>
    <col min="14" max="14" width="5.375" style="4" customWidth="1"/>
    <col min="15" max="15" width="3" style="5" customWidth="1"/>
    <col min="16" max="16" width="2.875" style="5" customWidth="1"/>
    <col min="17" max="17" width="4.625" style="5" customWidth="1"/>
    <col min="18" max="18" width="2.875" style="5" customWidth="1"/>
    <col min="19" max="19" width="5.625" style="5" customWidth="1"/>
    <col min="20" max="20" width="1.875" style="261" customWidth="1"/>
    <col min="21" max="21" width="2.75" style="8" customWidth="1"/>
    <col min="22" max="22" width="12.875" style="4" hidden="1" customWidth="1"/>
    <col min="23" max="23" width="9.5" style="262" hidden="1" customWidth="1"/>
    <col min="24" max="24" width="0" style="10" hidden="1" customWidth="1"/>
    <col min="25" max="16384" width="9" style="4"/>
  </cols>
  <sheetData>
    <row r="1" spans="1:24" ht="17.25" x14ac:dyDescent="0.2">
      <c r="A1" s="1" t="s">
        <v>0</v>
      </c>
      <c r="B1" s="2"/>
      <c r="C1" s="3"/>
      <c r="D1" s="3"/>
      <c r="E1" s="3"/>
      <c r="F1" s="3"/>
      <c r="H1" s="4"/>
      <c r="K1" s="4"/>
      <c r="L1" s="4"/>
      <c r="P1" s="4"/>
      <c r="Q1" s="6"/>
      <c r="R1" s="6"/>
      <c r="S1" s="6"/>
      <c r="T1" s="7"/>
      <c r="V1" s="3"/>
      <c r="W1" s="9"/>
    </row>
    <row r="2" spans="1:24" ht="6" customHeight="1" x14ac:dyDescent="0.2">
      <c r="A2" s="1"/>
      <c r="B2" s="2"/>
      <c r="C2" s="3"/>
      <c r="D2" s="3"/>
      <c r="E2" s="3"/>
      <c r="F2" s="3"/>
      <c r="G2" s="3"/>
      <c r="H2" s="11"/>
      <c r="I2" s="12"/>
      <c r="J2" s="12"/>
      <c r="K2" s="12"/>
      <c r="L2" s="12"/>
      <c r="M2" s="12"/>
      <c r="N2" s="13"/>
      <c r="O2" s="12"/>
      <c r="P2" s="12"/>
      <c r="Q2" s="6"/>
      <c r="R2" s="6"/>
      <c r="S2" s="6"/>
      <c r="T2" s="14"/>
      <c r="V2" s="3"/>
      <c r="W2" s="9"/>
    </row>
    <row r="3" spans="1:24" ht="13.5" customHeight="1" x14ac:dyDescent="0.15">
      <c r="A3" s="286" t="s">
        <v>1</v>
      </c>
      <c r="B3" s="287"/>
      <c r="C3" s="15" t="s">
        <v>2</v>
      </c>
      <c r="D3" s="16"/>
      <c r="E3" s="16"/>
      <c r="F3" s="16"/>
      <c r="G3" s="16"/>
      <c r="H3" s="17"/>
      <c r="I3" s="18" t="s">
        <v>3</v>
      </c>
      <c r="J3" s="18"/>
      <c r="K3" s="19"/>
      <c r="L3" s="19"/>
      <c r="M3" s="18"/>
      <c r="N3" s="19"/>
      <c r="O3" s="18"/>
      <c r="P3" s="19"/>
      <c r="Q3" s="20" t="s">
        <v>4</v>
      </c>
      <c r="R3" s="21"/>
      <c r="S3" s="22" t="s">
        <v>5</v>
      </c>
      <c r="T3" s="21"/>
      <c r="V3" s="292" t="s">
        <v>6</v>
      </c>
      <c r="W3" s="295" t="s">
        <v>7</v>
      </c>
      <c r="X3" s="292" t="s">
        <v>8</v>
      </c>
    </row>
    <row r="4" spans="1:24" ht="13.5" customHeight="1" x14ac:dyDescent="0.15">
      <c r="A4" s="288"/>
      <c r="B4" s="289"/>
      <c r="C4" s="23" t="s">
        <v>9</v>
      </c>
      <c r="D4" s="24"/>
      <c r="E4" s="24"/>
      <c r="F4" s="24"/>
      <c r="G4" s="25"/>
      <c r="H4" s="298" t="s">
        <v>10</v>
      </c>
      <c r="I4" s="23" t="s">
        <v>9</v>
      </c>
      <c r="J4" s="24"/>
      <c r="K4" s="24"/>
      <c r="L4" s="24"/>
      <c r="M4" s="24"/>
      <c r="N4" s="24"/>
      <c r="O4" s="25"/>
      <c r="P4" s="299" t="s">
        <v>11</v>
      </c>
      <c r="Q4" s="301" t="s">
        <v>12</v>
      </c>
      <c r="R4" s="302" t="s">
        <v>13</v>
      </c>
      <c r="S4" s="304" t="s">
        <v>5</v>
      </c>
      <c r="T4" s="305" t="s">
        <v>14</v>
      </c>
      <c r="V4" s="293"/>
      <c r="W4" s="296"/>
      <c r="X4" s="293"/>
    </row>
    <row r="5" spans="1:24" x14ac:dyDescent="0.15">
      <c r="A5" s="288"/>
      <c r="B5" s="289"/>
      <c r="C5" s="23"/>
      <c r="D5" s="281" t="s">
        <v>15</v>
      </c>
      <c r="E5" s="282"/>
      <c r="F5" s="283" t="s">
        <v>16</v>
      </c>
      <c r="G5" s="284"/>
      <c r="H5" s="298"/>
      <c r="I5" s="26"/>
      <c r="J5" s="281" t="s">
        <v>15</v>
      </c>
      <c r="K5" s="285"/>
      <c r="L5" s="282"/>
      <c r="M5" s="285" t="s">
        <v>16</v>
      </c>
      <c r="N5" s="285"/>
      <c r="O5" s="282"/>
      <c r="P5" s="300"/>
      <c r="Q5" s="301"/>
      <c r="R5" s="303"/>
      <c r="S5" s="304"/>
      <c r="T5" s="306"/>
      <c r="V5" s="293"/>
      <c r="W5" s="296"/>
      <c r="X5" s="293"/>
    </row>
    <row r="6" spans="1:24" ht="38.450000000000003" customHeight="1" x14ac:dyDescent="0.15">
      <c r="A6" s="288"/>
      <c r="B6" s="289"/>
      <c r="C6" s="27"/>
      <c r="D6" s="27"/>
      <c r="E6" s="28" t="s">
        <v>17</v>
      </c>
      <c r="F6" s="29"/>
      <c r="G6" s="30" t="s">
        <v>18</v>
      </c>
      <c r="H6" s="298"/>
      <c r="I6" s="31"/>
      <c r="J6" s="32"/>
      <c r="K6" s="30" t="s">
        <v>17</v>
      </c>
      <c r="L6" s="33" t="s">
        <v>19</v>
      </c>
      <c r="M6" s="31"/>
      <c r="N6" s="30" t="s">
        <v>20</v>
      </c>
      <c r="O6" s="34" t="s">
        <v>21</v>
      </c>
      <c r="P6" s="300"/>
      <c r="Q6" s="301"/>
      <c r="R6" s="303"/>
      <c r="S6" s="304"/>
      <c r="T6" s="306"/>
      <c r="V6" s="293"/>
      <c r="W6" s="296"/>
      <c r="X6" s="293" t="s">
        <v>8</v>
      </c>
    </row>
    <row r="7" spans="1:24" ht="9" customHeight="1" thickBot="1" x14ac:dyDescent="0.2">
      <c r="A7" s="290"/>
      <c r="B7" s="291"/>
      <c r="C7" s="35" t="s">
        <v>22</v>
      </c>
      <c r="D7" s="35" t="s">
        <v>23</v>
      </c>
      <c r="E7" s="36" t="s">
        <v>23</v>
      </c>
      <c r="F7" s="37" t="s">
        <v>23</v>
      </c>
      <c r="G7" s="36" t="s">
        <v>23</v>
      </c>
      <c r="H7" s="38" t="s">
        <v>24</v>
      </c>
      <c r="I7" s="39" t="s">
        <v>25</v>
      </c>
      <c r="J7" s="40" t="s">
        <v>25</v>
      </c>
      <c r="K7" s="41" t="s">
        <v>25</v>
      </c>
      <c r="L7" s="42" t="s">
        <v>25</v>
      </c>
      <c r="M7" s="41" t="s">
        <v>25</v>
      </c>
      <c r="N7" s="43" t="s">
        <v>25</v>
      </c>
      <c r="O7" s="42" t="s">
        <v>25</v>
      </c>
      <c r="P7" s="44" t="s">
        <v>25</v>
      </c>
      <c r="Q7" s="45" t="s">
        <v>25</v>
      </c>
      <c r="R7" s="46"/>
      <c r="S7" s="47" t="s">
        <v>23</v>
      </c>
      <c r="T7" s="307"/>
      <c r="V7" s="294"/>
      <c r="W7" s="297"/>
      <c r="X7" s="294"/>
    </row>
    <row r="8" spans="1:24" ht="22.5" customHeight="1" thickTop="1" x14ac:dyDescent="0.15">
      <c r="A8" s="269" t="s">
        <v>48</v>
      </c>
      <c r="B8" s="270"/>
      <c r="C8" s="48">
        <f>D8+F8</f>
        <v>103454</v>
      </c>
      <c r="D8" s="49">
        <v>103454</v>
      </c>
      <c r="E8" s="50">
        <v>5183</v>
      </c>
      <c r="F8" s="51"/>
      <c r="G8" s="50"/>
      <c r="H8" s="52">
        <f>C8*100/W8</f>
        <v>5.1935338610837372</v>
      </c>
      <c r="I8" s="53">
        <f>J8+M8</f>
        <v>97066</v>
      </c>
      <c r="J8" s="49">
        <v>97066</v>
      </c>
      <c r="K8" s="54">
        <v>52401</v>
      </c>
      <c r="L8" s="55"/>
      <c r="M8" s="53"/>
      <c r="N8" s="56"/>
      <c r="O8" s="55"/>
      <c r="P8" s="57">
        <f>I8/W8</f>
        <v>4.8728474274552368E-2</v>
      </c>
      <c r="Q8" s="58"/>
      <c r="R8" s="59"/>
      <c r="S8" s="60"/>
      <c r="T8" s="61"/>
      <c r="V8" s="62"/>
      <c r="W8" s="63">
        <v>1991977</v>
      </c>
      <c r="X8" s="62"/>
    </row>
    <row r="9" spans="1:24" ht="22.5" customHeight="1" x14ac:dyDescent="0.15">
      <c r="A9" s="267" t="s">
        <v>49</v>
      </c>
      <c r="B9" s="268"/>
      <c r="C9" s="64">
        <f>D9+F9</f>
        <v>30776</v>
      </c>
      <c r="D9" s="65">
        <v>30776</v>
      </c>
      <c r="E9" s="66">
        <v>3021</v>
      </c>
      <c r="F9" s="67"/>
      <c r="G9" s="66"/>
      <c r="H9" s="68">
        <f>C9*100/W9</f>
        <v>8.5057928716724156</v>
      </c>
      <c r="I9" s="69">
        <f t="shared" ref="I9:I72" si="0">J9+M9</f>
        <v>892154</v>
      </c>
      <c r="J9" s="70">
        <v>892154</v>
      </c>
      <c r="K9" s="71">
        <v>338459</v>
      </c>
      <c r="L9" s="72">
        <v>13696</v>
      </c>
      <c r="M9" s="69"/>
      <c r="N9" s="73"/>
      <c r="O9" s="72"/>
      <c r="P9" s="74">
        <f>(I9+I10)/W9</f>
        <v>3.8969692447156628</v>
      </c>
      <c r="Q9" s="70">
        <v>14939</v>
      </c>
      <c r="R9" s="72">
        <v>76</v>
      </c>
      <c r="S9" s="69">
        <v>301968</v>
      </c>
      <c r="T9" s="75">
        <v>1</v>
      </c>
      <c r="V9" s="76"/>
      <c r="W9" s="276">
        <v>361824</v>
      </c>
      <c r="X9" s="76"/>
    </row>
    <row r="10" spans="1:24" ht="22.5" customHeight="1" x14ac:dyDescent="0.15">
      <c r="A10" s="267" t="s">
        <v>50</v>
      </c>
      <c r="B10" s="268"/>
      <c r="C10" s="64">
        <f>D10+F10</f>
        <v>17602</v>
      </c>
      <c r="D10" s="65">
        <v>14506</v>
      </c>
      <c r="E10" s="66">
        <v>2373</v>
      </c>
      <c r="F10" s="69">
        <v>3096</v>
      </c>
      <c r="G10" s="72">
        <v>417</v>
      </c>
      <c r="H10" s="52"/>
      <c r="I10" s="69">
        <f t="shared" si="0"/>
        <v>517863</v>
      </c>
      <c r="J10" s="70">
        <v>415832</v>
      </c>
      <c r="K10" s="71">
        <v>160122</v>
      </c>
      <c r="L10" s="72">
        <v>60</v>
      </c>
      <c r="M10" s="69">
        <v>102031</v>
      </c>
      <c r="N10" s="71">
        <v>29653</v>
      </c>
      <c r="O10" s="72"/>
      <c r="P10" s="77"/>
      <c r="Q10" s="70">
        <v>1456</v>
      </c>
      <c r="R10" s="72">
        <v>22</v>
      </c>
      <c r="S10" s="69"/>
      <c r="T10" s="75"/>
      <c r="V10" s="76"/>
      <c r="W10" s="278"/>
      <c r="X10" s="76"/>
    </row>
    <row r="11" spans="1:24" ht="22.5" customHeight="1" x14ac:dyDescent="0.15">
      <c r="A11" s="271" t="s">
        <v>51</v>
      </c>
      <c r="B11" s="272"/>
      <c r="C11" s="78">
        <f t="shared" ref="C11:C74" si="1">D11+F11</f>
        <v>23946</v>
      </c>
      <c r="D11" s="79">
        <v>23946</v>
      </c>
      <c r="E11" s="80">
        <v>2371</v>
      </c>
      <c r="F11" s="81"/>
      <c r="G11" s="80"/>
      <c r="H11" s="68">
        <f>(C11+C12+C13+C14+C15+C16+C17+C18+C19+C20+C21)*100/W11</f>
        <v>23.982891936877145</v>
      </c>
      <c r="I11" s="82">
        <f t="shared" si="0"/>
        <v>586765</v>
      </c>
      <c r="J11" s="83">
        <v>586765</v>
      </c>
      <c r="K11" s="84">
        <v>200175</v>
      </c>
      <c r="L11" s="85">
        <v>27807</v>
      </c>
      <c r="M11" s="86"/>
      <c r="N11" s="87"/>
      <c r="O11" s="85"/>
      <c r="P11" s="74">
        <f>(I11+I12+I13+I14+I15+I16+I17+I18+I19+I20+I21)/W11</f>
        <v>6.3238227672081413</v>
      </c>
      <c r="Q11" s="83">
        <v>23248</v>
      </c>
      <c r="R11" s="85">
        <v>51</v>
      </c>
      <c r="S11" s="86">
        <v>248758</v>
      </c>
      <c r="T11" s="88">
        <v>1</v>
      </c>
      <c r="V11" s="89"/>
      <c r="W11" s="276">
        <v>237315</v>
      </c>
      <c r="X11" s="89"/>
    </row>
    <row r="12" spans="1:24" ht="22.5" customHeight="1" x14ac:dyDescent="0.15">
      <c r="A12" s="90"/>
      <c r="B12" s="91" t="s">
        <v>52</v>
      </c>
      <c r="C12" s="92">
        <f t="shared" si="1"/>
        <v>3344</v>
      </c>
      <c r="D12" s="93">
        <v>3344</v>
      </c>
      <c r="E12" s="94">
        <v>492</v>
      </c>
      <c r="F12" s="95"/>
      <c r="G12" s="94"/>
      <c r="H12" s="96"/>
      <c r="I12" s="97">
        <f t="shared" si="0"/>
        <v>70061</v>
      </c>
      <c r="J12" s="98">
        <v>70061</v>
      </c>
      <c r="K12" s="99">
        <v>30336</v>
      </c>
      <c r="L12" s="100">
        <v>326</v>
      </c>
      <c r="M12" s="101"/>
      <c r="N12" s="102"/>
      <c r="O12" s="100"/>
      <c r="P12" s="103"/>
      <c r="Q12" s="98"/>
      <c r="R12" s="100"/>
      <c r="S12" s="101"/>
      <c r="T12" s="104"/>
      <c r="V12" s="105"/>
      <c r="W12" s="277"/>
      <c r="X12" s="105"/>
    </row>
    <row r="13" spans="1:24" ht="22.5" customHeight="1" x14ac:dyDescent="0.15">
      <c r="A13" s="90"/>
      <c r="B13" s="91" t="s">
        <v>53</v>
      </c>
      <c r="C13" s="92">
        <f t="shared" si="1"/>
        <v>2322</v>
      </c>
      <c r="D13" s="93">
        <v>2322</v>
      </c>
      <c r="E13" s="94">
        <v>412</v>
      </c>
      <c r="F13" s="95"/>
      <c r="G13" s="94"/>
      <c r="H13" s="96"/>
      <c r="I13" s="97">
        <f t="shared" si="0"/>
        <v>77049</v>
      </c>
      <c r="J13" s="98">
        <v>77049</v>
      </c>
      <c r="K13" s="99">
        <v>37480</v>
      </c>
      <c r="L13" s="100">
        <v>267</v>
      </c>
      <c r="M13" s="101"/>
      <c r="N13" s="102"/>
      <c r="O13" s="100"/>
      <c r="P13" s="103"/>
      <c r="Q13" s="98"/>
      <c r="R13" s="100"/>
      <c r="S13" s="101"/>
      <c r="T13" s="104"/>
      <c r="V13" s="105"/>
      <c r="W13" s="277"/>
      <c r="X13" s="105"/>
    </row>
    <row r="14" spans="1:24" ht="22.5" customHeight="1" x14ac:dyDescent="0.15">
      <c r="A14" s="90"/>
      <c r="B14" s="91" t="s">
        <v>54</v>
      </c>
      <c r="C14" s="92">
        <f t="shared" si="1"/>
        <v>9419</v>
      </c>
      <c r="D14" s="93">
        <v>9419</v>
      </c>
      <c r="E14" s="94">
        <v>1281</v>
      </c>
      <c r="F14" s="95"/>
      <c r="G14" s="94"/>
      <c r="H14" s="96"/>
      <c r="I14" s="97">
        <f t="shared" si="0"/>
        <v>234549</v>
      </c>
      <c r="J14" s="98">
        <v>234549</v>
      </c>
      <c r="K14" s="99">
        <v>106914</v>
      </c>
      <c r="L14" s="100">
        <v>4894</v>
      </c>
      <c r="M14" s="101"/>
      <c r="N14" s="102"/>
      <c r="O14" s="100"/>
      <c r="P14" s="103"/>
      <c r="Q14" s="98"/>
      <c r="R14" s="100"/>
      <c r="S14" s="101"/>
      <c r="T14" s="104"/>
      <c r="V14" s="105"/>
      <c r="W14" s="277"/>
      <c r="X14" s="105"/>
    </row>
    <row r="15" spans="1:24" ht="22.5" customHeight="1" x14ac:dyDescent="0.15">
      <c r="A15" s="90"/>
      <c r="B15" s="91" t="s">
        <v>55</v>
      </c>
      <c r="C15" s="92">
        <f t="shared" si="1"/>
        <v>2323</v>
      </c>
      <c r="D15" s="93">
        <v>2323</v>
      </c>
      <c r="E15" s="94">
        <v>345</v>
      </c>
      <c r="F15" s="95"/>
      <c r="G15" s="94"/>
      <c r="H15" s="96"/>
      <c r="I15" s="97">
        <f t="shared" si="0"/>
        <v>67666</v>
      </c>
      <c r="J15" s="98">
        <v>67666</v>
      </c>
      <c r="K15" s="99">
        <v>30555</v>
      </c>
      <c r="L15" s="100">
        <v>505</v>
      </c>
      <c r="M15" s="101"/>
      <c r="N15" s="102"/>
      <c r="O15" s="100"/>
      <c r="P15" s="103"/>
      <c r="Q15" s="98"/>
      <c r="R15" s="100"/>
      <c r="S15" s="101"/>
      <c r="T15" s="104"/>
      <c r="V15" s="105"/>
      <c r="W15" s="277"/>
      <c r="X15" s="105"/>
    </row>
    <row r="16" spans="1:24" ht="22.5" customHeight="1" x14ac:dyDescent="0.15">
      <c r="A16" s="90"/>
      <c r="B16" s="91" t="s">
        <v>56</v>
      </c>
      <c r="C16" s="92">
        <f t="shared" si="1"/>
        <v>2335</v>
      </c>
      <c r="D16" s="93">
        <v>2335</v>
      </c>
      <c r="E16" s="94">
        <v>546</v>
      </c>
      <c r="F16" s="95"/>
      <c r="G16" s="94"/>
      <c r="H16" s="96"/>
      <c r="I16" s="97">
        <f t="shared" si="0"/>
        <v>95657</v>
      </c>
      <c r="J16" s="98">
        <v>95657</v>
      </c>
      <c r="K16" s="99">
        <v>51250</v>
      </c>
      <c r="L16" s="100">
        <v>809</v>
      </c>
      <c r="M16" s="101"/>
      <c r="N16" s="102"/>
      <c r="O16" s="100"/>
      <c r="P16" s="103"/>
      <c r="Q16" s="98"/>
      <c r="R16" s="100"/>
      <c r="S16" s="101"/>
      <c r="T16" s="104"/>
      <c r="V16" s="105"/>
      <c r="W16" s="277"/>
      <c r="X16" s="105"/>
    </row>
    <row r="17" spans="1:24" ht="22.5" customHeight="1" x14ac:dyDescent="0.15">
      <c r="A17" s="90"/>
      <c r="B17" s="91" t="s">
        <v>57</v>
      </c>
      <c r="C17" s="92">
        <f t="shared" si="1"/>
        <v>883</v>
      </c>
      <c r="D17" s="93">
        <v>883</v>
      </c>
      <c r="E17" s="94">
        <v>158</v>
      </c>
      <c r="F17" s="95"/>
      <c r="G17" s="94"/>
      <c r="H17" s="96"/>
      <c r="I17" s="97">
        <f t="shared" si="0"/>
        <v>44037</v>
      </c>
      <c r="J17" s="98">
        <v>44037</v>
      </c>
      <c r="K17" s="99">
        <v>21515</v>
      </c>
      <c r="L17" s="100">
        <v>294</v>
      </c>
      <c r="M17" s="101"/>
      <c r="N17" s="102"/>
      <c r="O17" s="100"/>
      <c r="P17" s="103"/>
      <c r="Q17" s="98"/>
      <c r="R17" s="100"/>
      <c r="S17" s="101"/>
      <c r="T17" s="104"/>
      <c r="V17" s="105"/>
      <c r="W17" s="277"/>
      <c r="X17" s="105"/>
    </row>
    <row r="18" spans="1:24" ht="22.5" customHeight="1" x14ac:dyDescent="0.15">
      <c r="A18" s="90"/>
      <c r="B18" s="91" t="s">
        <v>58</v>
      </c>
      <c r="C18" s="92">
        <f t="shared" si="1"/>
        <v>2247</v>
      </c>
      <c r="D18" s="93">
        <v>2247</v>
      </c>
      <c r="E18" s="94">
        <v>402</v>
      </c>
      <c r="F18" s="95"/>
      <c r="G18" s="94"/>
      <c r="H18" s="96"/>
      <c r="I18" s="97">
        <f t="shared" si="0"/>
        <v>71391</v>
      </c>
      <c r="J18" s="98">
        <v>71391</v>
      </c>
      <c r="K18" s="99">
        <v>34436</v>
      </c>
      <c r="L18" s="100">
        <v>368</v>
      </c>
      <c r="M18" s="101"/>
      <c r="N18" s="102"/>
      <c r="O18" s="100"/>
      <c r="P18" s="103"/>
      <c r="Q18" s="98"/>
      <c r="R18" s="100"/>
      <c r="S18" s="101"/>
      <c r="T18" s="104"/>
      <c r="V18" s="105"/>
      <c r="W18" s="277"/>
      <c r="X18" s="105"/>
    </row>
    <row r="19" spans="1:24" ht="22.5" customHeight="1" x14ac:dyDescent="0.15">
      <c r="A19" s="90"/>
      <c r="B19" s="91" t="s">
        <v>59</v>
      </c>
      <c r="C19" s="92">
        <f t="shared" si="1"/>
        <v>3711</v>
      </c>
      <c r="D19" s="93">
        <v>3711</v>
      </c>
      <c r="E19" s="94">
        <v>623</v>
      </c>
      <c r="F19" s="95"/>
      <c r="G19" s="94"/>
      <c r="H19" s="96"/>
      <c r="I19" s="97">
        <f t="shared" si="0"/>
        <v>88865</v>
      </c>
      <c r="J19" s="98">
        <v>88865</v>
      </c>
      <c r="K19" s="99">
        <v>38878</v>
      </c>
      <c r="L19" s="100">
        <v>429</v>
      </c>
      <c r="M19" s="101"/>
      <c r="N19" s="102"/>
      <c r="O19" s="100"/>
      <c r="P19" s="103"/>
      <c r="Q19" s="98"/>
      <c r="R19" s="100"/>
      <c r="S19" s="101"/>
      <c r="T19" s="104"/>
      <c r="V19" s="105"/>
      <c r="W19" s="277"/>
      <c r="X19" s="105"/>
    </row>
    <row r="20" spans="1:24" ht="22.5" customHeight="1" x14ac:dyDescent="0.15">
      <c r="A20" s="90"/>
      <c r="B20" s="91" t="s">
        <v>60</v>
      </c>
      <c r="C20" s="92">
        <f>D20+F20</f>
        <v>4024</v>
      </c>
      <c r="D20" s="93">
        <v>4024</v>
      </c>
      <c r="E20" s="94">
        <v>523</v>
      </c>
      <c r="F20" s="95"/>
      <c r="G20" s="94"/>
      <c r="H20" s="96"/>
      <c r="I20" s="97">
        <f t="shared" si="0"/>
        <v>91521</v>
      </c>
      <c r="J20" s="98">
        <v>91521</v>
      </c>
      <c r="K20" s="99">
        <v>41632</v>
      </c>
      <c r="L20" s="100">
        <v>743</v>
      </c>
      <c r="M20" s="101"/>
      <c r="N20" s="102"/>
      <c r="O20" s="100"/>
      <c r="P20" s="103"/>
      <c r="Q20" s="98"/>
      <c r="R20" s="100"/>
      <c r="S20" s="101"/>
      <c r="T20" s="104"/>
      <c r="V20" s="105"/>
      <c r="W20" s="277"/>
      <c r="X20" s="105"/>
    </row>
    <row r="21" spans="1:24" ht="22.5" customHeight="1" x14ac:dyDescent="0.15">
      <c r="A21" s="106"/>
      <c r="B21" s="91" t="s">
        <v>61</v>
      </c>
      <c r="C21" s="107">
        <f t="shared" si="1"/>
        <v>2361</v>
      </c>
      <c r="D21" s="108">
        <v>2361</v>
      </c>
      <c r="E21" s="109">
        <v>369</v>
      </c>
      <c r="F21" s="110"/>
      <c r="G21" s="109"/>
      <c r="H21" s="52"/>
      <c r="I21" s="53">
        <f t="shared" si="0"/>
        <v>73177</v>
      </c>
      <c r="J21" s="111">
        <v>73177</v>
      </c>
      <c r="K21" s="112">
        <v>32941</v>
      </c>
      <c r="L21" s="113">
        <v>644</v>
      </c>
      <c r="M21" s="114"/>
      <c r="N21" s="115"/>
      <c r="O21" s="113"/>
      <c r="P21" s="77"/>
      <c r="Q21" s="111"/>
      <c r="R21" s="113"/>
      <c r="S21" s="114"/>
      <c r="T21" s="116"/>
      <c r="V21" s="117"/>
      <c r="W21" s="278"/>
      <c r="X21" s="117"/>
    </row>
    <row r="22" spans="1:24" ht="22.5" customHeight="1" x14ac:dyDescent="0.15">
      <c r="A22" s="267" t="s">
        <v>62</v>
      </c>
      <c r="B22" s="268"/>
      <c r="C22" s="64">
        <f>D22+F22</f>
        <v>15929</v>
      </c>
      <c r="D22" s="70">
        <v>15723</v>
      </c>
      <c r="E22" s="66">
        <v>1417</v>
      </c>
      <c r="F22" s="67">
        <v>206</v>
      </c>
      <c r="G22" s="66">
        <v>5</v>
      </c>
      <c r="H22" s="68">
        <f>(C22+C23+C24)*100/W22</f>
        <v>15.914215963440673</v>
      </c>
      <c r="I22" s="69">
        <f t="shared" si="0"/>
        <v>308383</v>
      </c>
      <c r="J22" s="70">
        <v>298602</v>
      </c>
      <c r="K22" s="71">
        <v>113248</v>
      </c>
      <c r="L22" s="72"/>
      <c r="M22" s="69">
        <v>9781</v>
      </c>
      <c r="N22" s="73">
        <v>1296</v>
      </c>
      <c r="O22" s="72"/>
      <c r="P22" s="74">
        <f>(I22+I23+I24+I25)/W22</f>
        <v>4.079730727527922</v>
      </c>
      <c r="Q22" s="70">
        <v>7826</v>
      </c>
      <c r="R22" s="72">
        <v>104</v>
      </c>
      <c r="S22" s="69"/>
      <c r="T22" s="75"/>
      <c r="V22" s="76"/>
      <c r="W22" s="276">
        <v>150331</v>
      </c>
      <c r="X22" s="76"/>
    </row>
    <row r="23" spans="1:24" ht="22.5" customHeight="1" x14ac:dyDescent="0.15">
      <c r="A23" s="267" t="s">
        <v>63</v>
      </c>
      <c r="B23" s="268"/>
      <c r="C23" s="64">
        <f>D23+F23</f>
        <v>4685</v>
      </c>
      <c r="D23" s="65">
        <v>4685</v>
      </c>
      <c r="E23" s="66">
        <v>1009</v>
      </c>
      <c r="F23" s="67" t="s">
        <v>26</v>
      </c>
      <c r="G23" s="66" t="s">
        <v>26</v>
      </c>
      <c r="H23" s="96"/>
      <c r="I23" s="69">
        <f t="shared" si="0"/>
        <v>178283</v>
      </c>
      <c r="J23" s="70">
        <v>159658</v>
      </c>
      <c r="K23" s="71">
        <v>65962</v>
      </c>
      <c r="L23" s="72">
        <v>0</v>
      </c>
      <c r="M23" s="69">
        <v>18625</v>
      </c>
      <c r="N23" s="71">
        <v>7359</v>
      </c>
      <c r="O23" s="72">
        <v>0</v>
      </c>
      <c r="P23" s="103"/>
      <c r="Q23" s="70">
        <v>6734</v>
      </c>
      <c r="R23" s="72">
        <v>44</v>
      </c>
      <c r="S23" s="69">
        <v>86917</v>
      </c>
      <c r="T23" s="75">
        <v>1</v>
      </c>
      <c r="V23" s="76"/>
      <c r="W23" s="277"/>
      <c r="X23" s="76"/>
    </row>
    <row r="24" spans="1:24" ht="22.5" customHeight="1" x14ac:dyDescent="0.15">
      <c r="A24" s="267" t="s">
        <v>64</v>
      </c>
      <c r="B24" s="268"/>
      <c r="C24" s="64">
        <f t="shared" si="1"/>
        <v>3310</v>
      </c>
      <c r="D24" s="65">
        <v>3310</v>
      </c>
      <c r="E24" s="66">
        <v>213</v>
      </c>
      <c r="F24" s="67"/>
      <c r="G24" s="66"/>
      <c r="H24" s="96"/>
      <c r="I24" s="69">
        <f t="shared" si="0"/>
        <v>60578</v>
      </c>
      <c r="J24" s="70">
        <v>60578</v>
      </c>
      <c r="K24" s="71">
        <v>11167</v>
      </c>
      <c r="L24" s="72">
        <v>650</v>
      </c>
      <c r="M24" s="69"/>
      <c r="N24" s="73"/>
      <c r="O24" s="72"/>
      <c r="P24" s="103"/>
      <c r="Q24" s="70"/>
      <c r="R24" s="72"/>
      <c r="S24" s="69"/>
      <c r="T24" s="75"/>
      <c r="V24" s="76"/>
      <c r="W24" s="277"/>
      <c r="X24" s="76"/>
    </row>
    <row r="25" spans="1:24" ht="22.5" customHeight="1" x14ac:dyDescent="0.15">
      <c r="A25" s="267" t="s">
        <v>65</v>
      </c>
      <c r="B25" s="268"/>
      <c r="C25" s="64">
        <f t="shared" si="1"/>
        <v>2271</v>
      </c>
      <c r="D25" s="65">
        <v>2271</v>
      </c>
      <c r="E25" s="66">
        <v>304</v>
      </c>
      <c r="F25" s="67"/>
      <c r="G25" s="66"/>
      <c r="H25" s="52"/>
      <c r="I25" s="69">
        <f t="shared" si="0"/>
        <v>66066</v>
      </c>
      <c r="J25" s="70">
        <v>66066</v>
      </c>
      <c r="K25" s="71">
        <v>26991</v>
      </c>
      <c r="L25" s="72"/>
      <c r="M25" s="69"/>
      <c r="N25" s="73"/>
      <c r="O25" s="72"/>
      <c r="P25" s="77"/>
      <c r="Q25" s="70">
        <v>582</v>
      </c>
      <c r="R25" s="72">
        <v>32</v>
      </c>
      <c r="S25" s="69">
        <v>37560</v>
      </c>
      <c r="T25" s="75">
        <v>1</v>
      </c>
      <c r="V25" s="76"/>
      <c r="W25" s="278"/>
      <c r="X25" s="76"/>
    </row>
    <row r="26" spans="1:24" ht="22.5" customHeight="1" x14ac:dyDescent="0.15">
      <c r="A26" s="267" t="s">
        <v>66</v>
      </c>
      <c r="B26" s="268"/>
      <c r="C26" s="64">
        <f t="shared" si="1"/>
        <v>35508</v>
      </c>
      <c r="D26" s="65">
        <v>35508</v>
      </c>
      <c r="E26" s="66">
        <v>1732</v>
      </c>
      <c r="F26" s="67"/>
      <c r="G26" s="66"/>
      <c r="H26" s="118">
        <f>C26*100/W26</f>
        <v>77.351051083759941</v>
      </c>
      <c r="I26" s="69">
        <f t="shared" si="0"/>
        <v>215844</v>
      </c>
      <c r="J26" s="70">
        <v>215844</v>
      </c>
      <c r="K26" s="71">
        <v>114687</v>
      </c>
      <c r="L26" s="72">
        <v>5095</v>
      </c>
      <c r="M26" s="69"/>
      <c r="N26" s="73"/>
      <c r="O26" s="72"/>
      <c r="P26" s="119">
        <f>I26/W26</f>
        <v>4.7019714628036162</v>
      </c>
      <c r="Q26" s="70">
        <v>4798</v>
      </c>
      <c r="R26" s="72">
        <v>49</v>
      </c>
      <c r="S26" s="69">
        <v>52001</v>
      </c>
      <c r="T26" s="75">
        <v>2</v>
      </c>
      <c r="V26" s="76"/>
      <c r="W26" s="63">
        <v>45905</v>
      </c>
      <c r="X26" s="76"/>
    </row>
    <row r="27" spans="1:24" ht="22.5" customHeight="1" x14ac:dyDescent="0.15">
      <c r="A27" s="271" t="s">
        <v>67</v>
      </c>
      <c r="B27" s="272"/>
      <c r="C27" s="78">
        <f t="shared" si="1"/>
        <v>16793</v>
      </c>
      <c r="D27" s="79">
        <v>16793</v>
      </c>
      <c r="E27" s="80">
        <v>1965</v>
      </c>
      <c r="F27" s="81"/>
      <c r="G27" s="80"/>
      <c r="H27" s="68">
        <f>(C27+C28+C29+C30+C31+C32+C33+C34+C35+C36+C37+C38+C39+C40+C41+C42+C43+C44+C45)*100/W27</f>
        <v>29.928718314811462</v>
      </c>
      <c r="I27" s="82">
        <f t="shared" si="0"/>
        <v>332932</v>
      </c>
      <c r="J27" s="83">
        <v>332932</v>
      </c>
      <c r="K27" s="84">
        <v>107023</v>
      </c>
      <c r="L27" s="85">
        <v>126</v>
      </c>
      <c r="M27" s="86"/>
      <c r="N27" s="87"/>
      <c r="O27" s="85"/>
      <c r="P27" s="74">
        <f>(I27+I28+I29+I30+I31+I32+I33+I34+I35+I36+I37+I38+I39+I40+I41+I42+I43+I44+I45)/W27</f>
        <v>6.633266917413402</v>
      </c>
      <c r="Q27" s="83">
        <v>9419</v>
      </c>
      <c r="R27" s="85">
        <v>61</v>
      </c>
      <c r="S27" s="86">
        <v>116033</v>
      </c>
      <c r="T27" s="88">
        <v>1</v>
      </c>
      <c r="V27" s="89"/>
      <c r="W27" s="276">
        <v>93853</v>
      </c>
      <c r="X27" s="89"/>
    </row>
    <row r="28" spans="1:24" ht="22.5" customHeight="1" x14ac:dyDescent="0.15">
      <c r="A28" s="90"/>
      <c r="B28" s="91" t="s">
        <v>68</v>
      </c>
      <c r="C28" s="92">
        <f t="shared" si="1"/>
        <v>159</v>
      </c>
      <c r="D28" s="93">
        <v>159</v>
      </c>
      <c r="E28" s="94">
        <v>90</v>
      </c>
      <c r="F28" s="95"/>
      <c r="G28" s="94"/>
      <c r="H28" s="96"/>
      <c r="I28" s="97">
        <f t="shared" si="0"/>
        <v>5718</v>
      </c>
      <c r="J28" s="98">
        <v>5718</v>
      </c>
      <c r="K28" s="99" t="s">
        <v>27</v>
      </c>
      <c r="L28" s="100"/>
      <c r="M28" s="101"/>
      <c r="N28" s="102"/>
      <c r="O28" s="100"/>
      <c r="P28" s="103"/>
      <c r="Q28" s="98">
        <v>78</v>
      </c>
      <c r="R28" s="100">
        <v>3</v>
      </c>
      <c r="S28" s="101">
        <v>3096</v>
      </c>
      <c r="T28" s="104">
        <v>2</v>
      </c>
      <c r="V28" s="105"/>
      <c r="W28" s="277"/>
      <c r="X28" s="105"/>
    </row>
    <row r="29" spans="1:24" ht="22.5" customHeight="1" x14ac:dyDescent="0.15">
      <c r="A29" s="90"/>
      <c r="B29" s="91" t="s">
        <v>69</v>
      </c>
      <c r="C29" s="92">
        <f t="shared" si="1"/>
        <v>94</v>
      </c>
      <c r="D29" s="93">
        <v>94</v>
      </c>
      <c r="E29" s="94">
        <v>53</v>
      </c>
      <c r="F29" s="95"/>
      <c r="G29" s="94"/>
      <c r="H29" s="96"/>
      <c r="I29" s="97">
        <f t="shared" si="0"/>
        <v>2766</v>
      </c>
      <c r="J29" s="98">
        <v>2766</v>
      </c>
      <c r="K29" s="99" t="s">
        <v>27</v>
      </c>
      <c r="L29" s="100"/>
      <c r="M29" s="101"/>
      <c r="N29" s="102"/>
      <c r="O29" s="100"/>
      <c r="P29" s="103"/>
      <c r="Q29" s="98">
        <v>475</v>
      </c>
      <c r="R29" s="100">
        <v>2</v>
      </c>
      <c r="S29" s="101">
        <v>1514</v>
      </c>
      <c r="T29" s="104">
        <v>2</v>
      </c>
      <c r="V29" s="105"/>
      <c r="W29" s="277"/>
      <c r="X29" s="105"/>
    </row>
    <row r="30" spans="1:24" ht="22.5" customHeight="1" x14ac:dyDescent="0.15">
      <c r="A30" s="90"/>
      <c r="B30" s="91" t="s">
        <v>70</v>
      </c>
      <c r="C30" s="92">
        <f t="shared" si="1"/>
        <v>117</v>
      </c>
      <c r="D30" s="93">
        <v>117</v>
      </c>
      <c r="E30" s="94">
        <v>53</v>
      </c>
      <c r="F30" s="95"/>
      <c r="G30" s="94"/>
      <c r="H30" s="96"/>
      <c r="I30" s="97">
        <f t="shared" si="0"/>
        <v>3854</v>
      </c>
      <c r="J30" s="98">
        <v>3854</v>
      </c>
      <c r="K30" s="99" t="s">
        <v>27</v>
      </c>
      <c r="L30" s="100"/>
      <c r="M30" s="101"/>
      <c r="N30" s="102"/>
      <c r="O30" s="100"/>
      <c r="P30" s="103"/>
      <c r="Q30" s="98">
        <v>522</v>
      </c>
      <c r="R30" s="100">
        <v>2</v>
      </c>
      <c r="S30" s="101">
        <v>1522</v>
      </c>
      <c r="T30" s="104">
        <v>2</v>
      </c>
      <c r="V30" s="105"/>
      <c r="W30" s="277"/>
      <c r="X30" s="105"/>
    </row>
    <row r="31" spans="1:24" ht="22.5" customHeight="1" x14ac:dyDescent="0.15">
      <c r="A31" s="90"/>
      <c r="B31" s="91" t="s">
        <v>71</v>
      </c>
      <c r="C31" s="92">
        <f t="shared" si="1"/>
        <v>108</v>
      </c>
      <c r="D31" s="93">
        <v>108</v>
      </c>
      <c r="E31" s="94">
        <v>53</v>
      </c>
      <c r="F31" s="95"/>
      <c r="G31" s="94"/>
      <c r="H31" s="96"/>
      <c r="I31" s="97">
        <f t="shared" si="0"/>
        <v>4153</v>
      </c>
      <c r="J31" s="98">
        <v>4153</v>
      </c>
      <c r="K31" s="99" t="s">
        <v>27</v>
      </c>
      <c r="L31" s="100"/>
      <c r="M31" s="101"/>
      <c r="N31" s="102"/>
      <c r="O31" s="100"/>
      <c r="P31" s="103"/>
      <c r="Q31" s="98">
        <v>960</v>
      </c>
      <c r="R31" s="100">
        <v>3</v>
      </c>
      <c r="S31" s="101">
        <v>1734</v>
      </c>
      <c r="T31" s="104">
        <v>2</v>
      </c>
      <c r="V31" s="105"/>
      <c r="W31" s="277"/>
      <c r="X31" s="105"/>
    </row>
    <row r="32" spans="1:24" ht="22.5" customHeight="1" x14ac:dyDescent="0.15">
      <c r="A32" s="90"/>
      <c r="B32" s="91" t="s">
        <v>72</v>
      </c>
      <c r="C32" s="92">
        <f t="shared" si="1"/>
        <v>767</v>
      </c>
      <c r="D32" s="93">
        <v>767</v>
      </c>
      <c r="E32" s="94">
        <v>516</v>
      </c>
      <c r="F32" s="95"/>
      <c r="G32" s="94"/>
      <c r="H32" s="96"/>
      <c r="I32" s="97">
        <f t="shared" si="0"/>
        <v>16124</v>
      </c>
      <c r="J32" s="98">
        <v>16124</v>
      </c>
      <c r="K32" s="99" t="s">
        <v>27</v>
      </c>
      <c r="L32" s="100"/>
      <c r="M32" s="101"/>
      <c r="N32" s="102"/>
      <c r="O32" s="100"/>
      <c r="P32" s="103"/>
      <c r="Q32" s="98">
        <v>2049</v>
      </c>
      <c r="R32" s="100">
        <v>7</v>
      </c>
      <c r="S32" s="101">
        <v>6792</v>
      </c>
      <c r="T32" s="104">
        <v>2</v>
      </c>
      <c r="V32" s="105"/>
      <c r="W32" s="277"/>
      <c r="X32" s="105"/>
    </row>
    <row r="33" spans="1:24" ht="22.5" customHeight="1" x14ac:dyDescent="0.15">
      <c r="A33" s="90"/>
      <c r="B33" s="91" t="s">
        <v>73</v>
      </c>
      <c r="C33" s="92">
        <f t="shared" si="1"/>
        <v>238</v>
      </c>
      <c r="D33" s="93">
        <v>238</v>
      </c>
      <c r="E33" s="94">
        <v>111</v>
      </c>
      <c r="F33" s="95"/>
      <c r="G33" s="94"/>
      <c r="H33" s="96"/>
      <c r="I33" s="97">
        <f t="shared" si="0"/>
        <v>6904</v>
      </c>
      <c r="J33" s="98">
        <v>6904</v>
      </c>
      <c r="K33" s="99" t="s">
        <v>27</v>
      </c>
      <c r="L33" s="100"/>
      <c r="M33" s="101"/>
      <c r="N33" s="102"/>
      <c r="O33" s="100"/>
      <c r="P33" s="103"/>
      <c r="Q33" s="98">
        <v>582</v>
      </c>
      <c r="R33" s="100">
        <v>5</v>
      </c>
      <c r="S33" s="101">
        <v>4101</v>
      </c>
      <c r="T33" s="104">
        <v>2</v>
      </c>
      <c r="V33" s="105"/>
      <c r="W33" s="277"/>
      <c r="X33" s="105"/>
    </row>
    <row r="34" spans="1:24" ht="22.5" customHeight="1" x14ac:dyDescent="0.15">
      <c r="A34" s="90"/>
      <c r="B34" s="91" t="s">
        <v>74</v>
      </c>
      <c r="C34" s="92">
        <f t="shared" si="1"/>
        <v>135</v>
      </c>
      <c r="D34" s="93">
        <v>135</v>
      </c>
      <c r="E34" s="94">
        <v>53</v>
      </c>
      <c r="F34" s="95"/>
      <c r="G34" s="94"/>
      <c r="H34" s="96"/>
      <c r="I34" s="97">
        <f t="shared" si="0"/>
        <v>3970</v>
      </c>
      <c r="J34" s="98">
        <v>3970</v>
      </c>
      <c r="K34" s="99" t="s">
        <v>27</v>
      </c>
      <c r="L34" s="100"/>
      <c r="M34" s="101"/>
      <c r="N34" s="102"/>
      <c r="O34" s="100"/>
      <c r="P34" s="103"/>
      <c r="Q34" s="98">
        <v>539</v>
      </c>
      <c r="R34" s="100">
        <v>4</v>
      </c>
      <c r="S34" s="101">
        <v>1924</v>
      </c>
      <c r="T34" s="104">
        <v>2</v>
      </c>
      <c r="V34" s="105"/>
      <c r="W34" s="277"/>
      <c r="X34" s="105"/>
    </row>
    <row r="35" spans="1:24" ht="22.5" customHeight="1" x14ac:dyDescent="0.15">
      <c r="A35" s="90"/>
      <c r="B35" s="91" t="s">
        <v>75</v>
      </c>
      <c r="C35" s="92">
        <f t="shared" si="1"/>
        <v>136</v>
      </c>
      <c r="D35" s="93">
        <v>136</v>
      </c>
      <c r="E35" s="94">
        <v>75</v>
      </c>
      <c r="F35" s="95"/>
      <c r="G35" s="94"/>
      <c r="H35" s="96"/>
      <c r="I35" s="97">
        <f t="shared" si="0"/>
        <v>6525</v>
      </c>
      <c r="J35" s="98">
        <v>6525</v>
      </c>
      <c r="K35" s="99" t="s">
        <v>27</v>
      </c>
      <c r="L35" s="100"/>
      <c r="M35" s="101"/>
      <c r="N35" s="102"/>
      <c r="O35" s="100"/>
      <c r="P35" s="103"/>
      <c r="Q35" s="98">
        <v>1975</v>
      </c>
      <c r="R35" s="100">
        <v>14</v>
      </c>
      <c r="S35" s="101">
        <v>3736</v>
      </c>
      <c r="T35" s="104">
        <v>2</v>
      </c>
      <c r="V35" s="105"/>
      <c r="W35" s="277"/>
      <c r="X35" s="105"/>
    </row>
    <row r="36" spans="1:24" ht="22.5" customHeight="1" x14ac:dyDescent="0.15">
      <c r="A36" s="90"/>
      <c r="B36" s="120" t="s">
        <v>76</v>
      </c>
      <c r="C36" s="92">
        <f t="shared" si="1"/>
        <v>158</v>
      </c>
      <c r="D36" s="93">
        <v>158</v>
      </c>
      <c r="E36" s="94">
        <v>85</v>
      </c>
      <c r="F36" s="95"/>
      <c r="G36" s="94"/>
      <c r="H36" s="96"/>
      <c r="I36" s="97">
        <f t="shared" si="0"/>
        <v>4475</v>
      </c>
      <c r="J36" s="98">
        <v>4475</v>
      </c>
      <c r="K36" s="99" t="s">
        <v>27</v>
      </c>
      <c r="L36" s="100"/>
      <c r="M36" s="101"/>
      <c r="N36" s="102"/>
      <c r="O36" s="100"/>
      <c r="P36" s="103"/>
      <c r="Q36" s="121">
        <v>3092</v>
      </c>
      <c r="R36" s="100">
        <v>14</v>
      </c>
      <c r="S36" s="122">
        <v>1830</v>
      </c>
      <c r="T36" s="104">
        <v>2</v>
      </c>
      <c r="V36" s="105"/>
      <c r="W36" s="277"/>
      <c r="X36" s="105"/>
    </row>
    <row r="37" spans="1:24" ht="22.5" customHeight="1" x14ac:dyDescent="0.15">
      <c r="A37" s="90"/>
      <c r="B37" s="91" t="s">
        <v>77</v>
      </c>
      <c r="C37" s="92">
        <f t="shared" si="1"/>
        <v>526</v>
      </c>
      <c r="D37" s="93">
        <v>526</v>
      </c>
      <c r="E37" s="94">
        <v>279</v>
      </c>
      <c r="F37" s="95"/>
      <c r="G37" s="94"/>
      <c r="H37" s="96"/>
      <c r="I37" s="97">
        <f t="shared" si="0"/>
        <v>19046</v>
      </c>
      <c r="J37" s="98">
        <v>19046</v>
      </c>
      <c r="K37" s="99" t="s">
        <v>27</v>
      </c>
      <c r="L37" s="100"/>
      <c r="M37" s="101"/>
      <c r="N37" s="102"/>
      <c r="O37" s="100"/>
      <c r="P37" s="103"/>
      <c r="Q37" s="121">
        <v>2352</v>
      </c>
      <c r="R37" s="100">
        <v>9</v>
      </c>
      <c r="S37" s="122">
        <v>7715</v>
      </c>
      <c r="T37" s="104">
        <v>2</v>
      </c>
      <c r="V37" s="105"/>
      <c r="W37" s="277"/>
      <c r="X37" s="105"/>
    </row>
    <row r="38" spans="1:24" ht="22.5" customHeight="1" x14ac:dyDescent="0.15">
      <c r="A38" s="90"/>
      <c r="B38" s="120" t="s">
        <v>78</v>
      </c>
      <c r="C38" s="92">
        <f t="shared" si="1"/>
        <v>124</v>
      </c>
      <c r="D38" s="93">
        <v>124</v>
      </c>
      <c r="E38" s="94">
        <v>65</v>
      </c>
      <c r="F38" s="95"/>
      <c r="G38" s="94"/>
      <c r="H38" s="96"/>
      <c r="I38" s="97">
        <f t="shared" si="0"/>
        <v>3641</v>
      </c>
      <c r="J38" s="98">
        <v>3641</v>
      </c>
      <c r="K38" s="99" t="s">
        <v>27</v>
      </c>
      <c r="L38" s="100"/>
      <c r="M38" s="101"/>
      <c r="N38" s="102"/>
      <c r="O38" s="100"/>
      <c r="P38" s="123"/>
      <c r="Q38" s="121">
        <v>2358</v>
      </c>
      <c r="R38" s="100">
        <v>14</v>
      </c>
      <c r="S38" s="122">
        <v>2126</v>
      </c>
      <c r="T38" s="104">
        <v>2</v>
      </c>
      <c r="V38" s="105"/>
      <c r="W38" s="277"/>
      <c r="X38" s="105"/>
    </row>
    <row r="39" spans="1:24" ht="22.5" customHeight="1" x14ac:dyDescent="0.15">
      <c r="A39" s="124"/>
      <c r="B39" s="125" t="s">
        <v>79</v>
      </c>
      <c r="C39" s="126">
        <f t="shared" si="1"/>
        <v>122</v>
      </c>
      <c r="D39" s="127">
        <v>122</v>
      </c>
      <c r="E39" s="128">
        <v>69</v>
      </c>
      <c r="F39" s="129"/>
      <c r="G39" s="128"/>
      <c r="H39" s="96"/>
      <c r="I39" s="130">
        <f t="shared" si="0"/>
        <v>3083</v>
      </c>
      <c r="J39" s="131">
        <v>3083</v>
      </c>
      <c r="K39" s="132" t="s">
        <v>27</v>
      </c>
      <c r="L39" s="133"/>
      <c r="M39" s="134"/>
      <c r="N39" s="135"/>
      <c r="O39" s="133"/>
      <c r="P39" s="103"/>
      <c r="Q39" s="136">
        <v>1627</v>
      </c>
      <c r="R39" s="133">
        <v>17</v>
      </c>
      <c r="S39" s="137">
        <v>1789</v>
      </c>
      <c r="T39" s="138">
        <v>2</v>
      </c>
      <c r="V39" s="105"/>
      <c r="W39" s="277"/>
      <c r="X39" s="105"/>
    </row>
    <row r="40" spans="1:24" ht="22.5" customHeight="1" x14ac:dyDescent="0.15">
      <c r="A40" s="90"/>
      <c r="B40" s="91" t="s">
        <v>80</v>
      </c>
      <c r="C40" s="92">
        <f t="shared" si="1"/>
        <v>201</v>
      </c>
      <c r="D40" s="93">
        <v>201</v>
      </c>
      <c r="E40" s="94">
        <v>120</v>
      </c>
      <c r="F40" s="95"/>
      <c r="G40" s="94"/>
      <c r="H40" s="96"/>
      <c r="I40" s="97">
        <f t="shared" si="0"/>
        <v>5343</v>
      </c>
      <c r="J40" s="98">
        <v>5343</v>
      </c>
      <c r="K40" s="99" t="s">
        <v>27</v>
      </c>
      <c r="L40" s="100"/>
      <c r="M40" s="101"/>
      <c r="N40" s="102"/>
      <c r="O40" s="100"/>
      <c r="P40" s="103"/>
      <c r="Q40" s="121">
        <v>2994</v>
      </c>
      <c r="R40" s="100">
        <v>14</v>
      </c>
      <c r="S40" s="122">
        <v>2338</v>
      </c>
      <c r="T40" s="104">
        <v>2</v>
      </c>
      <c r="V40" s="105"/>
      <c r="W40" s="277"/>
      <c r="X40" s="105"/>
    </row>
    <row r="41" spans="1:24" ht="22.5" customHeight="1" x14ac:dyDescent="0.15">
      <c r="A41" s="90"/>
      <c r="B41" s="91" t="s">
        <v>81</v>
      </c>
      <c r="C41" s="92">
        <f t="shared" si="1"/>
        <v>822</v>
      </c>
      <c r="D41" s="93">
        <v>822</v>
      </c>
      <c r="E41" s="94">
        <v>469</v>
      </c>
      <c r="F41" s="95"/>
      <c r="G41" s="94"/>
      <c r="H41" s="96"/>
      <c r="I41" s="97">
        <f t="shared" si="0"/>
        <v>16799</v>
      </c>
      <c r="J41" s="98">
        <v>16799</v>
      </c>
      <c r="K41" s="99" t="s">
        <v>27</v>
      </c>
      <c r="L41" s="100"/>
      <c r="M41" s="101"/>
      <c r="N41" s="102"/>
      <c r="O41" s="100"/>
      <c r="P41" s="103"/>
      <c r="Q41" s="121">
        <v>3057</v>
      </c>
      <c r="R41" s="100">
        <v>27</v>
      </c>
      <c r="S41" s="122" t="s">
        <v>27</v>
      </c>
      <c r="T41" s="104">
        <v>2</v>
      </c>
      <c r="V41" s="105"/>
      <c r="W41" s="277"/>
      <c r="X41" s="105"/>
    </row>
    <row r="42" spans="1:24" ht="22.5" customHeight="1" x14ac:dyDescent="0.15">
      <c r="A42" s="90"/>
      <c r="B42" s="91" t="s">
        <v>82</v>
      </c>
      <c r="C42" s="92">
        <f t="shared" si="1"/>
        <v>23</v>
      </c>
      <c r="D42" s="93">
        <v>23</v>
      </c>
      <c r="E42" s="94">
        <v>6</v>
      </c>
      <c r="F42" s="95"/>
      <c r="G42" s="94"/>
      <c r="H42" s="96"/>
      <c r="I42" s="97">
        <f t="shared" si="0"/>
        <v>1064</v>
      </c>
      <c r="J42" s="98">
        <v>1064</v>
      </c>
      <c r="K42" s="99" t="s">
        <v>27</v>
      </c>
      <c r="L42" s="100"/>
      <c r="M42" s="101"/>
      <c r="N42" s="102"/>
      <c r="O42" s="100"/>
      <c r="P42" s="103"/>
      <c r="Q42" s="121">
        <v>296</v>
      </c>
      <c r="R42" s="100">
        <v>3</v>
      </c>
      <c r="S42" s="122">
        <v>591</v>
      </c>
      <c r="T42" s="104">
        <v>2</v>
      </c>
      <c r="V42" s="105"/>
      <c r="W42" s="277"/>
      <c r="X42" s="105"/>
    </row>
    <row r="43" spans="1:24" ht="22.5" customHeight="1" x14ac:dyDescent="0.15">
      <c r="A43" s="106"/>
      <c r="B43" s="91" t="s">
        <v>83</v>
      </c>
      <c r="C43" s="107">
        <f t="shared" si="1"/>
        <v>54</v>
      </c>
      <c r="D43" s="108">
        <v>54</v>
      </c>
      <c r="E43" s="109">
        <v>15</v>
      </c>
      <c r="F43" s="110"/>
      <c r="G43" s="109"/>
      <c r="H43" s="96"/>
      <c r="I43" s="53">
        <f t="shared" si="0"/>
        <v>1226</v>
      </c>
      <c r="J43" s="111">
        <v>1226</v>
      </c>
      <c r="K43" s="112" t="s">
        <v>27</v>
      </c>
      <c r="L43" s="113"/>
      <c r="M43" s="114"/>
      <c r="N43" s="115"/>
      <c r="O43" s="113"/>
      <c r="P43" s="103"/>
      <c r="Q43" s="139">
        <v>621</v>
      </c>
      <c r="R43" s="113">
        <v>6</v>
      </c>
      <c r="S43" s="140">
        <v>2949</v>
      </c>
      <c r="T43" s="116">
        <v>2</v>
      </c>
      <c r="V43" s="117"/>
      <c r="W43" s="277"/>
      <c r="X43" s="117"/>
    </row>
    <row r="44" spans="1:24" ht="22.5" customHeight="1" x14ac:dyDescent="0.15">
      <c r="A44" s="267" t="s">
        <v>84</v>
      </c>
      <c r="B44" s="268"/>
      <c r="C44" s="64">
        <f t="shared" si="1"/>
        <v>4562</v>
      </c>
      <c r="D44" s="65">
        <v>4562</v>
      </c>
      <c r="E44" s="66">
        <v>832</v>
      </c>
      <c r="F44" s="67"/>
      <c r="G44" s="66"/>
      <c r="H44" s="96"/>
      <c r="I44" s="69">
        <f t="shared" si="0"/>
        <v>111625</v>
      </c>
      <c r="J44" s="70">
        <v>111625</v>
      </c>
      <c r="K44" s="71">
        <v>51032</v>
      </c>
      <c r="L44" s="72">
        <v>1077</v>
      </c>
      <c r="M44" s="69"/>
      <c r="N44" s="73"/>
      <c r="O44" s="72"/>
      <c r="P44" s="103"/>
      <c r="Q44" s="141">
        <v>21640</v>
      </c>
      <c r="R44" s="72">
        <v>184</v>
      </c>
      <c r="S44" s="142"/>
      <c r="T44" s="75"/>
      <c r="V44" s="76"/>
      <c r="W44" s="277"/>
      <c r="X44" s="76"/>
    </row>
    <row r="45" spans="1:24" ht="22.5" customHeight="1" x14ac:dyDescent="0.15">
      <c r="A45" s="267" t="s">
        <v>85</v>
      </c>
      <c r="B45" s="268"/>
      <c r="C45" s="64">
        <f t="shared" si="1"/>
        <v>2950</v>
      </c>
      <c r="D45" s="65">
        <v>2950</v>
      </c>
      <c r="E45" s="66">
        <v>786</v>
      </c>
      <c r="F45" s="67"/>
      <c r="G45" s="66"/>
      <c r="H45" s="52"/>
      <c r="I45" s="69">
        <f t="shared" si="0"/>
        <v>73304</v>
      </c>
      <c r="J45" s="70">
        <v>73304</v>
      </c>
      <c r="K45" s="71">
        <v>34131</v>
      </c>
      <c r="L45" s="72">
        <v>24</v>
      </c>
      <c r="M45" s="69"/>
      <c r="N45" s="73"/>
      <c r="O45" s="72"/>
      <c r="P45" s="77"/>
      <c r="Q45" s="70">
        <v>4104</v>
      </c>
      <c r="R45" s="72">
        <v>44</v>
      </c>
      <c r="S45" s="69"/>
      <c r="T45" s="75"/>
      <c r="V45" s="76"/>
      <c r="W45" s="278"/>
      <c r="X45" s="76"/>
    </row>
    <row r="46" spans="1:24" ht="22.5" customHeight="1" x14ac:dyDescent="0.15">
      <c r="A46" s="271" t="s">
        <v>86</v>
      </c>
      <c r="B46" s="272"/>
      <c r="C46" s="78">
        <f t="shared" si="1"/>
        <v>14204</v>
      </c>
      <c r="D46" s="79">
        <v>14204</v>
      </c>
      <c r="E46" s="80">
        <v>1901</v>
      </c>
      <c r="F46" s="81"/>
      <c r="G46" s="80"/>
      <c r="H46" s="68">
        <f>(C46+C47)*100/W46</f>
        <v>41.435455452480525</v>
      </c>
      <c r="I46" s="69">
        <f t="shared" si="0"/>
        <v>271613</v>
      </c>
      <c r="J46" s="83">
        <v>271613</v>
      </c>
      <c r="K46" s="84">
        <v>95806</v>
      </c>
      <c r="L46" s="85">
        <v>9348</v>
      </c>
      <c r="M46" s="86"/>
      <c r="N46" s="87"/>
      <c r="O46" s="85"/>
      <c r="P46" s="74">
        <f>(I46+I47)/W46</f>
        <v>5.981849831235273</v>
      </c>
      <c r="Q46" s="83">
        <v>21520</v>
      </c>
      <c r="R46" s="85">
        <v>102</v>
      </c>
      <c r="S46" s="86">
        <v>94714</v>
      </c>
      <c r="T46" s="88">
        <v>1</v>
      </c>
      <c r="V46" s="89"/>
      <c r="W46" s="276">
        <v>47107</v>
      </c>
      <c r="X46" s="89"/>
    </row>
    <row r="47" spans="1:24" ht="22.5" customHeight="1" x14ac:dyDescent="0.15">
      <c r="A47" s="90"/>
      <c r="B47" s="91" t="s">
        <v>87</v>
      </c>
      <c r="C47" s="107">
        <f t="shared" si="1"/>
        <v>5315</v>
      </c>
      <c r="D47" s="111">
        <v>5315</v>
      </c>
      <c r="E47" s="109">
        <v>703</v>
      </c>
      <c r="F47" s="110"/>
      <c r="G47" s="109"/>
      <c r="H47" s="52"/>
      <c r="I47" s="69">
        <f t="shared" si="0"/>
        <v>10174</v>
      </c>
      <c r="J47" s="111">
        <v>10174</v>
      </c>
      <c r="K47" s="112">
        <v>2955</v>
      </c>
      <c r="L47" s="113">
        <v>0</v>
      </c>
      <c r="M47" s="114"/>
      <c r="N47" s="115"/>
      <c r="O47" s="113"/>
      <c r="P47" s="77"/>
      <c r="Q47" s="111">
        <v>39</v>
      </c>
      <c r="R47" s="113">
        <v>3</v>
      </c>
      <c r="S47" s="114">
        <v>9002</v>
      </c>
      <c r="T47" s="116">
        <v>1</v>
      </c>
      <c r="V47" s="117"/>
      <c r="W47" s="278"/>
      <c r="X47" s="117"/>
    </row>
    <row r="48" spans="1:24" ht="22.5" customHeight="1" x14ac:dyDescent="0.15">
      <c r="A48" s="267" t="s">
        <v>88</v>
      </c>
      <c r="B48" s="268"/>
      <c r="C48" s="64">
        <f t="shared" si="1"/>
        <v>26903</v>
      </c>
      <c r="D48" s="65">
        <v>26903</v>
      </c>
      <c r="E48" s="66">
        <v>1715</v>
      </c>
      <c r="F48" s="67"/>
      <c r="G48" s="66"/>
      <c r="H48" s="118">
        <f>C48*100/W48</f>
        <v>55.33547245876013</v>
      </c>
      <c r="I48" s="69">
        <f t="shared" si="0"/>
        <v>221282</v>
      </c>
      <c r="J48" s="70">
        <v>221282</v>
      </c>
      <c r="K48" s="71">
        <v>93756</v>
      </c>
      <c r="L48" s="72">
        <v>5328</v>
      </c>
      <c r="M48" s="69"/>
      <c r="N48" s="73"/>
      <c r="O48" s="72"/>
      <c r="P48" s="119">
        <f>I48/W48</f>
        <v>4.551441852811716</v>
      </c>
      <c r="Q48" s="70">
        <v>3978</v>
      </c>
      <c r="R48" s="72">
        <v>58</v>
      </c>
      <c r="S48" s="69">
        <v>71592</v>
      </c>
      <c r="T48" s="75">
        <v>1</v>
      </c>
      <c r="V48" s="76"/>
      <c r="W48" s="63">
        <v>48618</v>
      </c>
      <c r="X48" s="76"/>
    </row>
    <row r="49" spans="1:24" ht="22.5" customHeight="1" x14ac:dyDescent="0.15">
      <c r="A49" s="267" t="s">
        <v>89</v>
      </c>
      <c r="B49" s="268"/>
      <c r="C49" s="64">
        <f t="shared" si="1"/>
        <v>20485</v>
      </c>
      <c r="D49" s="70">
        <v>20485</v>
      </c>
      <c r="E49" s="66">
        <v>1232</v>
      </c>
      <c r="F49" s="67"/>
      <c r="G49" s="66"/>
      <c r="H49" s="118">
        <f>C49*100/W49</f>
        <v>50.777086483404801</v>
      </c>
      <c r="I49" s="69">
        <f t="shared" si="0"/>
        <v>257933</v>
      </c>
      <c r="J49" s="70">
        <v>257933</v>
      </c>
      <c r="K49" s="71">
        <v>95754</v>
      </c>
      <c r="L49" s="72">
        <v>3112</v>
      </c>
      <c r="M49" s="69"/>
      <c r="N49" s="73"/>
      <c r="O49" s="72"/>
      <c r="P49" s="119">
        <f>I49/W49</f>
        <v>6.3935007312297056</v>
      </c>
      <c r="Q49" s="70">
        <v>9283</v>
      </c>
      <c r="R49" s="72">
        <v>61</v>
      </c>
      <c r="S49" s="69">
        <v>194705</v>
      </c>
      <c r="T49" s="75">
        <v>1</v>
      </c>
      <c r="V49" s="76"/>
      <c r="W49" s="63">
        <v>40343</v>
      </c>
      <c r="X49" s="76"/>
    </row>
    <row r="50" spans="1:24" ht="22.5" customHeight="1" x14ac:dyDescent="0.15">
      <c r="A50" s="267" t="s">
        <v>90</v>
      </c>
      <c r="B50" s="268"/>
      <c r="C50" s="64">
        <f t="shared" si="1"/>
        <v>61638</v>
      </c>
      <c r="D50" s="65">
        <v>61638</v>
      </c>
      <c r="E50" s="66">
        <v>1764</v>
      </c>
      <c r="F50" s="67"/>
      <c r="G50" s="66"/>
      <c r="H50" s="68">
        <f>(C50+C51)*100/W50</f>
        <v>107.03423243006446</v>
      </c>
      <c r="I50" s="69">
        <f t="shared" si="0"/>
        <v>406202</v>
      </c>
      <c r="J50" s="70">
        <v>406202</v>
      </c>
      <c r="K50" s="71">
        <v>198911</v>
      </c>
      <c r="L50" s="72">
        <v>10742</v>
      </c>
      <c r="M50" s="69"/>
      <c r="N50" s="73"/>
      <c r="O50" s="72"/>
      <c r="P50" s="74">
        <f>(I50+I51)/W50</f>
        <v>6.9273734276237562</v>
      </c>
      <c r="Q50" s="70">
        <v>4649</v>
      </c>
      <c r="R50" s="72">
        <v>38</v>
      </c>
      <c r="S50" s="69">
        <v>137019</v>
      </c>
      <c r="T50" s="75">
        <v>1</v>
      </c>
      <c r="V50" s="76"/>
      <c r="W50" s="276">
        <v>63916</v>
      </c>
      <c r="X50" s="76"/>
    </row>
    <row r="51" spans="1:24" ht="22.5" customHeight="1" x14ac:dyDescent="0.15">
      <c r="A51" s="267" t="s">
        <v>91</v>
      </c>
      <c r="B51" s="268"/>
      <c r="C51" s="64">
        <f t="shared" si="1"/>
        <v>6774</v>
      </c>
      <c r="D51" s="70">
        <v>6774</v>
      </c>
      <c r="E51" s="66">
        <v>261</v>
      </c>
      <c r="F51" s="67"/>
      <c r="G51" s="66"/>
      <c r="H51" s="52"/>
      <c r="I51" s="69">
        <f t="shared" si="0"/>
        <v>36568</v>
      </c>
      <c r="J51" s="70">
        <v>36568</v>
      </c>
      <c r="K51" s="71">
        <v>17682</v>
      </c>
      <c r="L51" s="72">
        <v>1905</v>
      </c>
      <c r="M51" s="69"/>
      <c r="N51" s="73"/>
      <c r="O51" s="72"/>
      <c r="P51" s="77"/>
      <c r="Q51" s="70">
        <v>649</v>
      </c>
      <c r="R51" s="72">
        <v>12</v>
      </c>
      <c r="S51" s="69">
        <v>7323</v>
      </c>
      <c r="T51" s="75">
        <v>3</v>
      </c>
      <c r="V51" s="76"/>
      <c r="W51" s="278"/>
      <c r="X51" s="76"/>
    </row>
    <row r="52" spans="1:24" ht="22.5" customHeight="1" x14ac:dyDescent="0.15">
      <c r="A52" s="271" t="s">
        <v>92</v>
      </c>
      <c r="B52" s="272"/>
      <c r="C52" s="143">
        <f t="shared" si="1"/>
        <v>14596</v>
      </c>
      <c r="D52" s="144">
        <v>14596</v>
      </c>
      <c r="E52" s="145">
        <v>1047</v>
      </c>
      <c r="F52" s="146"/>
      <c r="G52" s="145"/>
      <c r="H52" s="68">
        <f>(C52+C53+C54)*100/W52</f>
        <v>49.059686669016116</v>
      </c>
      <c r="I52" s="82">
        <f t="shared" si="0"/>
        <v>160607</v>
      </c>
      <c r="J52" s="83">
        <v>160607</v>
      </c>
      <c r="K52" s="84">
        <v>78768</v>
      </c>
      <c r="L52" s="85">
        <v>2781</v>
      </c>
      <c r="M52" s="86"/>
      <c r="N52" s="87"/>
      <c r="O52" s="85"/>
      <c r="P52" s="74">
        <f>(I52+I53+I54)/W52</f>
        <v>5.4756031140870789</v>
      </c>
      <c r="Q52" s="83">
        <v>22546</v>
      </c>
      <c r="R52" s="85">
        <v>52</v>
      </c>
      <c r="S52" s="86">
        <v>81114</v>
      </c>
      <c r="T52" s="88">
        <v>1</v>
      </c>
      <c r="V52" s="89"/>
      <c r="W52" s="276">
        <v>31213</v>
      </c>
      <c r="X52" s="89"/>
    </row>
    <row r="53" spans="1:24" ht="22.5" customHeight="1" x14ac:dyDescent="0.15">
      <c r="A53" s="90"/>
      <c r="B53" s="91" t="s">
        <v>93</v>
      </c>
      <c r="C53" s="147">
        <f>D53+F53</f>
        <v>320</v>
      </c>
      <c r="D53" s="148">
        <v>320</v>
      </c>
      <c r="E53" s="149">
        <v>67</v>
      </c>
      <c r="F53" s="150"/>
      <c r="G53" s="149"/>
      <c r="H53" s="96"/>
      <c r="I53" s="97">
        <f t="shared" si="0"/>
        <v>4884</v>
      </c>
      <c r="J53" s="98">
        <v>4884</v>
      </c>
      <c r="K53" s="99">
        <v>4049</v>
      </c>
      <c r="L53" s="100">
        <v>125</v>
      </c>
      <c r="M53" s="101"/>
      <c r="N53" s="102"/>
      <c r="O53" s="100"/>
      <c r="P53" s="103"/>
      <c r="Q53" s="98">
        <v>107</v>
      </c>
      <c r="R53" s="100">
        <v>2</v>
      </c>
      <c r="S53" s="101">
        <v>1184</v>
      </c>
      <c r="T53" s="104">
        <v>3</v>
      </c>
      <c r="V53" s="105"/>
      <c r="W53" s="277"/>
      <c r="X53" s="105"/>
    </row>
    <row r="54" spans="1:24" ht="22.5" customHeight="1" x14ac:dyDescent="0.15">
      <c r="A54" s="90"/>
      <c r="B54" s="91" t="s">
        <v>94</v>
      </c>
      <c r="C54" s="151">
        <f>D54+F54</f>
        <v>397</v>
      </c>
      <c r="D54" s="152">
        <v>397</v>
      </c>
      <c r="E54" s="153">
        <v>79</v>
      </c>
      <c r="F54" s="154"/>
      <c r="G54" s="153"/>
      <c r="H54" s="52"/>
      <c r="I54" s="53">
        <f t="shared" si="0"/>
        <v>5419</v>
      </c>
      <c r="J54" s="111">
        <v>5419</v>
      </c>
      <c r="K54" s="112">
        <v>4136</v>
      </c>
      <c r="L54" s="113">
        <v>155</v>
      </c>
      <c r="M54" s="114"/>
      <c r="N54" s="115"/>
      <c r="O54" s="113"/>
      <c r="P54" s="77"/>
      <c r="Q54" s="111">
        <v>188</v>
      </c>
      <c r="R54" s="113">
        <v>3</v>
      </c>
      <c r="S54" s="114">
        <v>1153</v>
      </c>
      <c r="T54" s="116">
        <v>3</v>
      </c>
      <c r="V54" s="117"/>
      <c r="W54" s="278"/>
      <c r="X54" s="117"/>
    </row>
    <row r="55" spans="1:24" ht="22.5" customHeight="1" x14ac:dyDescent="0.15">
      <c r="A55" s="271" t="s">
        <v>95</v>
      </c>
      <c r="B55" s="272"/>
      <c r="C55" s="78">
        <f t="shared" si="1"/>
        <v>20612</v>
      </c>
      <c r="D55" s="79">
        <v>20612</v>
      </c>
      <c r="E55" s="80">
        <v>936</v>
      </c>
      <c r="F55" s="81"/>
      <c r="G55" s="80"/>
      <c r="H55" s="68">
        <f>(C55+C56+C57+C58)*100/W55</f>
        <v>53.316125860373646</v>
      </c>
      <c r="I55" s="82">
        <f t="shared" si="0"/>
        <v>140583</v>
      </c>
      <c r="J55" s="83">
        <v>140583</v>
      </c>
      <c r="K55" s="84">
        <v>65839</v>
      </c>
      <c r="L55" s="85">
        <v>482</v>
      </c>
      <c r="M55" s="86"/>
      <c r="N55" s="87"/>
      <c r="O55" s="85"/>
      <c r="P55" s="74">
        <f>(I55+I56+I57+I58)/W55</f>
        <v>3.6379793510324485</v>
      </c>
      <c r="Q55" s="83">
        <v>28</v>
      </c>
      <c r="R55" s="85">
        <v>3157</v>
      </c>
      <c r="S55" s="86">
        <v>109644</v>
      </c>
      <c r="T55" s="88">
        <v>1</v>
      </c>
      <c r="V55" s="89"/>
      <c r="W55" s="276">
        <v>40680</v>
      </c>
      <c r="X55" s="89"/>
    </row>
    <row r="56" spans="1:24" ht="22.5" customHeight="1" x14ac:dyDescent="0.15">
      <c r="A56" s="90"/>
      <c r="B56" s="91" t="s">
        <v>96</v>
      </c>
      <c r="C56" s="92">
        <f t="shared" si="1"/>
        <v>114</v>
      </c>
      <c r="D56" s="93">
        <v>114</v>
      </c>
      <c r="E56" s="94">
        <v>5</v>
      </c>
      <c r="F56" s="95"/>
      <c r="G56" s="94"/>
      <c r="H56" s="96"/>
      <c r="I56" s="97">
        <f t="shared" si="0"/>
        <v>986</v>
      </c>
      <c r="J56" s="98">
        <v>986</v>
      </c>
      <c r="K56" s="99">
        <v>277</v>
      </c>
      <c r="L56" s="100"/>
      <c r="M56" s="101"/>
      <c r="N56" s="102"/>
      <c r="O56" s="100"/>
      <c r="P56" s="103"/>
      <c r="Q56" s="98">
        <v>4</v>
      </c>
      <c r="R56" s="100">
        <v>1</v>
      </c>
      <c r="S56" s="101">
        <v>509</v>
      </c>
      <c r="T56" s="104">
        <v>2</v>
      </c>
      <c r="V56" s="105"/>
      <c r="W56" s="277"/>
      <c r="X56" s="105"/>
    </row>
    <row r="57" spans="1:24" ht="22.5" customHeight="1" x14ac:dyDescent="0.15">
      <c r="A57" s="90"/>
      <c r="B57" s="91" t="s">
        <v>97</v>
      </c>
      <c r="C57" s="92">
        <f t="shared" si="1"/>
        <v>101</v>
      </c>
      <c r="D57" s="93">
        <v>101</v>
      </c>
      <c r="E57" s="94">
        <v>2</v>
      </c>
      <c r="F57" s="95"/>
      <c r="G57" s="94"/>
      <c r="H57" s="96"/>
      <c r="I57" s="97">
        <f t="shared" si="0"/>
        <v>614</v>
      </c>
      <c r="J57" s="98">
        <v>614</v>
      </c>
      <c r="K57" s="99">
        <v>511</v>
      </c>
      <c r="L57" s="100"/>
      <c r="M57" s="101"/>
      <c r="N57" s="102"/>
      <c r="O57" s="100"/>
      <c r="P57" s="103"/>
      <c r="Q57" s="98">
        <v>11</v>
      </c>
      <c r="R57" s="100">
        <v>1</v>
      </c>
      <c r="S57" s="101">
        <v>343</v>
      </c>
      <c r="T57" s="104">
        <v>2</v>
      </c>
      <c r="V57" s="105"/>
      <c r="W57" s="277"/>
      <c r="X57" s="105"/>
    </row>
    <row r="58" spans="1:24" ht="22.5" customHeight="1" x14ac:dyDescent="0.15">
      <c r="A58" s="106"/>
      <c r="B58" s="91" t="s">
        <v>98</v>
      </c>
      <c r="C58" s="107">
        <f t="shared" si="1"/>
        <v>862</v>
      </c>
      <c r="D58" s="108">
        <v>862</v>
      </c>
      <c r="E58" s="109">
        <v>24</v>
      </c>
      <c r="F58" s="110"/>
      <c r="G58" s="109"/>
      <c r="H58" s="52"/>
      <c r="I58" s="53">
        <f t="shared" si="0"/>
        <v>5810</v>
      </c>
      <c r="J58" s="111">
        <v>5810</v>
      </c>
      <c r="K58" s="112">
        <v>3805</v>
      </c>
      <c r="L58" s="113"/>
      <c r="M58" s="114"/>
      <c r="N58" s="115"/>
      <c r="O58" s="113"/>
      <c r="P58" s="77"/>
      <c r="Q58" s="111">
        <v>196</v>
      </c>
      <c r="R58" s="113">
        <v>6</v>
      </c>
      <c r="S58" s="114">
        <v>3992</v>
      </c>
      <c r="T58" s="116">
        <v>2</v>
      </c>
      <c r="V58" s="117"/>
      <c r="W58" s="278"/>
      <c r="X58" s="117"/>
    </row>
    <row r="59" spans="1:24" ht="22.5" customHeight="1" x14ac:dyDescent="0.15">
      <c r="A59" s="267" t="s">
        <v>99</v>
      </c>
      <c r="B59" s="268"/>
      <c r="C59" s="64">
        <f t="shared" si="1"/>
        <v>11153</v>
      </c>
      <c r="D59" s="65">
        <v>11153</v>
      </c>
      <c r="E59" s="66">
        <v>1068</v>
      </c>
      <c r="F59" s="67"/>
      <c r="G59" s="66"/>
      <c r="H59" s="118">
        <f>C59*100/W59</f>
        <v>45.295049344109167</v>
      </c>
      <c r="I59" s="69">
        <f t="shared" si="0"/>
        <v>122773</v>
      </c>
      <c r="J59" s="70">
        <v>122773</v>
      </c>
      <c r="K59" s="71">
        <v>48035</v>
      </c>
      <c r="L59" s="72">
        <v>2787</v>
      </c>
      <c r="M59" s="69"/>
      <c r="N59" s="73"/>
      <c r="O59" s="72"/>
      <c r="P59" s="119">
        <f>I59/W59</f>
        <v>4.9861105470495062</v>
      </c>
      <c r="Q59" s="70">
        <v>11012</v>
      </c>
      <c r="R59" s="72">
        <v>49</v>
      </c>
      <c r="S59" s="69">
        <v>68999</v>
      </c>
      <c r="T59" s="75">
        <v>1</v>
      </c>
      <c r="V59" s="76"/>
      <c r="W59" s="63">
        <v>24623</v>
      </c>
      <c r="X59" s="76"/>
    </row>
    <row r="60" spans="1:24" ht="22.5" customHeight="1" x14ac:dyDescent="0.15">
      <c r="A60" s="267" t="s">
        <v>46</v>
      </c>
      <c r="B60" s="268"/>
      <c r="C60" s="64">
        <f t="shared" si="1"/>
        <v>14016</v>
      </c>
      <c r="D60" s="70">
        <v>14016</v>
      </c>
      <c r="E60" s="66">
        <v>891</v>
      </c>
      <c r="F60" s="67"/>
      <c r="G60" s="66"/>
      <c r="H60" s="118">
        <f>C60*100/W60</f>
        <v>77.176366940146465</v>
      </c>
      <c r="I60" s="69">
        <f t="shared" si="0"/>
        <v>60810</v>
      </c>
      <c r="J60" s="70">
        <v>54642</v>
      </c>
      <c r="K60" s="71">
        <v>15361</v>
      </c>
      <c r="L60" s="72">
        <v>663</v>
      </c>
      <c r="M60" s="69">
        <v>6168</v>
      </c>
      <c r="N60" s="73">
        <v>280</v>
      </c>
      <c r="O60" s="72">
        <v>175</v>
      </c>
      <c r="P60" s="119">
        <f>I60/W60</f>
        <v>3.3483838995650017</v>
      </c>
      <c r="Q60" s="83">
        <v>6486</v>
      </c>
      <c r="R60" s="85">
        <v>86</v>
      </c>
      <c r="S60" s="86">
        <v>16742</v>
      </c>
      <c r="T60" s="88">
        <v>3</v>
      </c>
      <c r="V60" s="89"/>
      <c r="W60" s="63">
        <v>18161</v>
      </c>
      <c r="X60" s="89"/>
    </row>
    <row r="61" spans="1:24" ht="22.5" customHeight="1" x14ac:dyDescent="0.15">
      <c r="A61" s="267" t="s">
        <v>100</v>
      </c>
      <c r="B61" s="268"/>
      <c r="C61" s="64">
        <f t="shared" si="1"/>
        <v>19846</v>
      </c>
      <c r="D61" s="65">
        <v>19846</v>
      </c>
      <c r="E61" s="66">
        <v>4108</v>
      </c>
      <c r="F61" s="67"/>
      <c r="G61" s="66"/>
      <c r="H61" s="118">
        <f>C61*100/W61</f>
        <v>36.050862851952772</v>
      </c>
      <c r="I61" s="69">
        <f t="shared" si="0"/>
        <v>226679</v>
      </c>
      <c r="J61" s="141">
        <v>226679</v>
      </c>
      <c r="K61" s="155">
        <v>77346</v>
      </c>
      <c r="L61" s="72">
        <v>2951</v>
      </c>
      <c r="M61" s="69"/>
      <c r="N61" s="73"/>
      <c r="O61" s="72"/>
      <c r="P61" s="119">
        <f>I61/W61</f>
        <v>4.1176930063578565</v>
      </c>
      <c r="Q61" s="70">
        <v>18795</v>
      </c>
      <c r="R61" s="156">
        <v>68</v>
      </c>
      <c r="S61" s="69">
        <v>98994</v>
      </c>
      <c r="T61" s="157">
        <v>1</v>
      </c>
      <c r="V61" s="158"/>
      <c r="W61" s="63">
        <v>55050</v>
      </c>
      <c r="X61" s="158"/>
    </row>
    <row r="62" spans="1:24" ht="22.5" customHeight="1" x14ac:dyDescent="0.15">
      <c r="A62" s="271" t="s">
        <v>101</v>
      </c>
      <c r="B62" s="272"/>
      <c r="C62" s="143">
        <f t="shared" si="1"/>
        <v>31313</v>
      </c>
      <c r="D62" s="144">
        <v>31313</v>
      </c>
      <c r="E62" s="145">
        <v>3633</v>
      </c>
      <c r="F62" s="146"/>
      <c r="G62" s="145"/>
      <c r="H62" s="68">
        <f>C62*100/W62</f>
        <v>47.508724017599761</v>
      </c>
      <c r="I62" s="82">
        <f t="shared" si="0"/>
        <v>382716</v>
      </c>
      <c r="J62" s="159">
        <v>382716</v>
      </c>
      <c r="K62" s="160">
        <v>136844</v>
      </c>
      <c r="L62" s="161">
        <v>19954</v>
      </c>
      <c r="M62" s="86"/>
      <c r="N62" s="87"/>
      <c r="O62" s="85"/>
      <c r="P62" s="74">
        <f>(I62+I63+I64+I65+I66+I67+I68+I69+I70)/W62</f>
        <v>9.5408284023668646</v>
      </c>
      <c r="Q62" s="159">
        <v>20764</v>
      </c>
      <c r="R62" s="161" t="s">
        <v>27</v>
      </c>
      <c r="S62" s="162">
        <v>322147</v>
      </c>
      <c r="T62" s="163">
        <v>1</v>
      </c>
      <c r="V62" s="164"/>
      <c r="W62" s="276">
        <v>65910</v>
      </c>
      <c r="X62" s="164"/>
    </row>
    <row r="63" spans="1:24" ht="22.5" customHeight="1" x14ac:dyDescent="0.15">
      <c r="A63" s="90"/>
      <c r="B63" s="91" t="s">
        <v>102</v>
      </c>
      <c r="C63" s="147">
        <f t="shared" si="1"/>
        <v>3408</v>
      </c>
      <c r="D63" s="148">
        <v>3408</v>
      </c>
      <c r="E63" s="149">
        <v>566</v>
      </c>
      <c r="F63" s="150"/>
      <c r="G63" s="149"/>
      <c r="H63" s="96"/>
      <c r="I63" s="97">
        <f t="shared" si="0"/>
        <v>159441</v>
      </c>
      <c r="J63" s="98">
        <v>159441</v>
      </c>
      <c r="K63" s="99">
        <v>73450</v>
      </c>
      <c r="L63" s="100">
        <v>3734</v>
      </c>
      <c r="M63" s="101"/>
      <c r="N63" s="102"/>
      <c r="O63" s="100"/>
      <c r="P63" s="103"/>
      <c r="Q63" s="98">
        <v>10452</v>
      </c>
      <c r="R63" s="100" t="s">
        <v>27</v>
      </c>
      <c r="S63" s="101">
        <v>72278</v>
      </c>
      <c r="T63" s="104">
        <v>1</v>
      </c>
      <c r="V63" s="105"/>
      <c r="W63" s="277"/>
      <c r="X63" s="105"/>
    </row>
    <row r="64" spans="1:24" ht="22.5" customHeight="1" x14ac:dyDescent="0.15">
      <c r="A64" s="165"/>
      <c r="B64" s="91" t="s">
        <v>103</v>
      </c>
      <c r="C64" s="147">
        <f t="shared" si="1"/>
        <v>224</v>
      </c>
      <c r="D64" s="148">
        <v>224</v>
      </c>
      <c r="E64" s="149">
        <v>23</v>
      </c>
      <c r="F64" s="150"/>
      <c r="G64" s="149"/>
      <c r="H64" s="96"/>
      <c r="I64" s="97">
        <f t="shared" si="0"/>
        <v>8963</v>
      </c>
      <c r="J64" s="98">
        <v>8963</v>
      </c>
      <c r="K64" s="99">
        <v>3464</v>
      </c>
      <c r="L64" s="100">
        <v>368</v>
      </c>
      <c r="M64" s="101"/>
      <c r="N64" s="102"/>
      <c r="O64" s="100"/>
      <c r="P64" s="103"/>
      <c r="Q64" s="98">
        <v>831</v>
      </c>
      <c r="R64" s="100" t="s">
        <v>27</v>
      </c>
      <c r="S64" s="101" t="s">
        <v>26</v>
      </c>
      <c r="T64" s="104"/>
      <c r="V64" s="105"/>
      <c r="W64" s="277"/>
      <c r="X64" s="105"/>
    </row>
    <row r="65" spans="1:24" ht="22.5" customHeight="1" x14ac:dyDescent="0.15">
      <c r="A65" s="90"/>
      <c r="B65" s="91" t="s">
        <v>104</v>
      </c>
      <c r="C65" s="147">
        <f t="shared" si="1"/>
        <v>211</v>
      </c>
      <c r="D65" s="148">
        <v>211</v>
      </c>
      <c r="E65" s="149">
        <v>56</v>
      </c>
      <c r="F65" s="150"/>
      <c r="G65" s="149"/>
      <c r="H65" s="96"/>
      <c r="I65" s="97">
        <f t="shared" si="0"/>
        <v>7022</v>
      </c>
      <c r="J65" s="98">
        <v>7022</v>
      </c>
      <c r="K65" s="99">
        <v>2245</v>
      </c>
      <c r="L65" s="100">
        <v>121</v>
      </c>
      <c r="M65" s="101"/>
      <c r="N65" s="102"/>
      <c r="O65" s="100"/>
      <c r="P65" s="103"/>
      <c r="Q65" s="98">
        <v>764</v>
      </c>
      <c r="R65" s="100" t="s">
        <v>27</v>
      </c>
      <c r="S65" s="101" t="s">
        <v>26</v>
      </c>
      <c r="T65" s="104"/>
      <c r="V65" s="105"/>
      <c r="W65" s="277"/>
      <c r="X65" s="105"/>
    </row>
    <row r="66" spans="1:24" ht="22.5" customHeight="1" x14ac:dyDescent="0.15">
      <c r="A66" s="90"/>
      <c r="B66" s="91" t="s">
        <v>105</v>
      </c>
      <c r="C66" s="147">
        <f t="shared" si="1"/>
        <v>357</v>
      </c>
      <c r="D66" s="148">
        <v>357</v>
      </c>
      <c r="E66" s="149">
        <v>44</v>
      </c>
      <c r="F66" s="150"/>
      <c r="G66" s="149"/>
      <c r="H66" s="96"/>
      <c r="I66" s="97">
        <f t="shared" si="0"/>
        <v>23264</v>
      </c>
      <c r="J66" s="98">
        <v>23264</v>
      </c>
      <c r="K66" s="99">
        <v>12867</v>
      </c>
      <c r="L66" s="100">
        <v>182</v>
      </c>
      <c r="M66" s="101"/>
      <c r="N66" s="102"/>
      <c r="O66" s="100"/>
      <c r="P66" s="103"/>
      <c r="Q66" s="98">
        <v>2694</v>
      </c>
      <c r="R66" s="100" t="s">
        <v>27</v>
      </c>
      <c r="S66" s="101" t="s">
        <v>26</v>
      </c>
      <c r="T66" s="104"/>
      <c r="V66" s="105"/>
      <c r="W66" s="277"/>
      <c r="X66" s="105"/>
    </row>
    <row r="67" spans="1:24" ht="22.5" customHeight="1" x14ac:dyDescent="0.15">
      <c r="A67" s="90"/>
      <c r="B67" s="120" t="s">
        <v>106</v>
      </c>
      <c r="C67" s="147">
        <f t="shared" si="1"/>
        <v>281</v>
      </c>
      <c r="D67" s="148">
        <v>281</v>
      </c>
      <c r="E67" s="149">
        <v>93</v>
      </c>
      <c r="F67" s="150"/>
      <c r="G67" s="149"/>
      <c r="H67" s="96"/>
      <c r="I67" s="97">
        <f t="shared" si="0"/>
        <v>9778</v>
      </c>
      <c r="J67" s="98">
        <v>9778</v>
      </c>
      <c r="K67" s="99">
        <v>4356</v>
      </c>
      <c r="L67" s="100">
        <v>1283</v>
      </c>
      <c r="M67" s="101"/>
      <c r="N67" s="102"/>
      <c r="O67" s="100"/>
      <c r="P67" s="103"/>
      <c r="Q67" s="98">
        <v>2513</v>
      </c>
      <c r="R67" s="100" t="s">
        <v>27</v>
      </c>
      <c r="S67" s="101" t="s">
        <v>26</v>
      </c>
      <c r="T67" s="104"/>
      <c r="V67" s="105"/>
      <c r="W67" s="277"/>
      <c r="X67" s="105"/>
    </row>
    <row r="68" spans="1:24" ht="22.5" customHeight="1" x14ac:dyDescent="0.15">
      <c r="A68" s="90"/>
      <c r="B68" s="91" t="s">
        <v>107</v>
      </c>
      <c r="C68" s="147">
        <f t="shared" si="1"/>
        <v>309</v>
      </c>
      <c r="D68" s="148">
        <v>309</v>
      </c>
      <c r="E68" s="149">
        <v>95</v>
      </c>
      <c r="F68" s="150"/>
      <c r="G68" s="149"/>
      <c r="H68" s="96"/>
      <c r="I68" s="97">
        <f t="shared" si="0"/>
        <v>12892</v>
      </c>
      <c r="J68" s="98">
        <v>12892</v>
      </c>
      <c r="K68" s="99">
        <v>6710</v>
      </c>
      <c r="L68" s="100">
        <v>138</v>
      </c>
      <c r="M68" s="101"/>
      <c r="N68" s="102"/>
      <c r="O68" s="100"/>
      <c r="P68" s="103"/>
      <c r="Q68" s="98">
        <v>2556</v>
      </c>
      <c r="R68" s="100" t="s">
        <v>27</v>
      </c>
      <c r="S68" s="101" t="s">
        <v>26</v>
      </c>
      <c r="T68" s="104"/>
      <c r="V68" s="105"/>
      <c r="W68" s="277"/>
      <c r="X68" s="105"/>
    </row>
    <row r="69" spans="1:24" ht="22.5" customHeight="1" x14ac:dyDescent="0.15">
      <c r="A69" s="90"/>
      <c r="B69" s="91" t="s">
        <v>108</v>
      </c>
      <c r="C69" s="147">
        <f>D69+F69</f>
        <v>1230</v>
      </c>
      <c r="D69" s="148">
        <v>1230</v>
      </c>
      <c r="E69" s="149">
        <v>319</v>
      </c>
      <c r="F69" s="150"/>
      <c r="G69" s="149"/>
      <c r="H69" s="96"/>
      <c r="I69" s="97">
        <f t="shared" si="0"/>
        <v>18738</v>
      </c>
      <c r="J69" s="98">
        <v>18738</v>
      </c>
      <c r="K69" s="99">
        <v>8377</v>
      </c>
      <c r="L69" s="100">
        <v>209</v>
      </c>
      <c r="M69" s="101"/>
      <c r="N69" s="102"/>
      <c r="O69" s="100"/>
      <c r="P69" s="103"/>
      <c r="Q69" s="98">
        <v>3666</v>
      </c>
      <c r="R69" s="100" t="s">
        <v>27</v>
      </c>
      <c r="S69" s="101" t="s">
        <v>26</v>
      </c>
      <c r="T69" s="104"/>
      <c r="V69" s="105"/>
      <c r="W69" s="277"/>
      <c r="X69" s="105"/>
    </row>
    <row r="70" spans="1:24" ht="22.5" customHeight="1" x14ac:dyDescent="0.15">
      <c r="A70" s="106"/>
      <c r="B70" s="166" t="s">
        <v>109</v>
      </c>
      <c r="C70" s="151">
        <f>D70+F70</f>
        <v>255</v>
      </c>
      <c r="D70" s="152">
        <v>255</v>
      </c>
      <c r="E70" s="153">
        <v>35</v>
      </c>
      <c r="F70" s="154"/>
      <c r="G70" s="153"/>
      <c r="H70" s="52"/>
      <c r="I70" s="53">
        <f t="shared" si="0"/>
        <v>6022</v>
      </c>
      <c r="J70" s="111">
        <v>6022</v>
      </c>
      <c r="K70" s="112">
        <v>2559</v>
      </c>
      <c r="L70" s="113">
        <v>150</v>
      </c>
      <c r="M70" s="114"/>
      <c r="N70" s="115"/>
      <c r="O70" s="113"/>
      <c r="P70" s="77"/>
      <c r="Q70" s="111">
        <v>856</v>
      </c>
      <c r="R70" s="113" t="s">
        <v>27</v>
      </c>
      <c r="S70" s="114" t="s">
        <v>26</v>
      </c>
      <c r="T70" s="116"/>
      <c r="V70" s="117"/>
      <c r="W70" s="278"/>
      <c r="X70" s="117"/>
    </row>
    <row r="71" spans="1:24" ht="22.5" customHeight="1" x14ac:dyDescent="0.15">
      <c r="A71" s="279" t="s">
        <v>110</v>
      </c>
      <c r="B71" s="280"/>
      <c r="C71" s="167">
        <f t="shared" si="1"/>
        <v>42681</v>
      </c>
      <c r="D71" s="168">
        <v>41892</v>
      </c>
      <c r="E71" s="169">
        <v>2887</v>
      </c>
      <c r="F71" s="170">
        <v>789</v>
      </c>
      <c r="G71" s="169">
        <v>18</v>
      </c>
      <c r="H71" s="96">
        <f>(C71+C72+C73+C74+C75)*100/W71</f>
        <v>65.018948585826251</v>
      </c>
      <c r="I71" s="130">
        <f t="shared" si="0"/>
        <v>323464</v>
      </c>
      <c r="J71" s="159">
        <v>315076</v>
      </c>
      <c r="K71" s="160">
        <v>158609</v>
      </c>
      <c r="L71" s="161">
        <v>259</v>
      </c>
      <c r="M71" s="162">
        <v>8388</v>
      </c>
      <c r="N71" s="160">
        <v>2000</v>
      </c>
      <c r="O71" s="161">
        <v>0</v>
      </c>
      <c r="P71" s="103">
        <f>(I71+I72+I73+I74+I75)/W71</f>
        <v>5.815573982094361</v>
      </c>
      <c r="Q71" s="159">
        <v>21300</v>
      </c>
      <c r="R71" s="161">
        <v>173</v>
      </c>
      <c r="S71" s="162">
        <v>154598</v>
      </c>
      <c r="T71" s="163">
        <v>1</v>
      </c>
      <c r="V71" s="89"/>
      <c r="W71" s="276">
        <v>96841</v>
      </c>
      <c r="X71" s="89"/>
    </row>
    <row r="72" spans="1:24" ht="22.5" customHeight="1" x14ac:dyDescent="0.15">
      <c r="A72" s="90"/>
      <c r="B72" s="91" t="s">
        <v>111</v>
      </c>
      <c r="C72" s="107">
        <f t="shared" si="1"/>
        <v>1928</v>
      </c>
      <c r="D72" s="108">
        <v>1928</v>
      </c>
      <c r="E72" s="109">
        <v>330</v>
      </c>
      <c r="F72" s="110"/>
      <c r="G72" s="109"/>
      <c r="H72" s="96"/>
      <c r="I72" s="53">
        <f t="shared" si="0"/>
        <v>37804</v>
      </c>
      <c r="J72" s="111">
        <v>37804</v>
      </c>
      <c r="K72" s="112">
        <v>15903</v>
      </c>
      <c r="L72" s="113">
        <v>0</v>
      </c>
      <c r="M72" s="114"/>
      <c r="N72" s="115"/>
      <c r="O72" s="113"/>
      <c r="P72" s="103"/>
      <c r="Q72" s="111">
        <v>1671</v>
      </c>
      <c r="R72" s="113">
        <v>18</v>
      </c>
      <c r="S72" s="114">
        <v>13257</v>
      </c>
      <c r="T72" s="116">
        <v>2</v>
      </c>
      <c r="V72" s="117"/>
      <c r="W72" s="277"/>
      <c r="X72" s="117"/>
    </row>
    <row r="73" spans="1:24" ht="22.5" customHeight="1" x14ac:dyDescent="0.15">
      <c r="A73" s="267" t="s">
        <v>112</v>
      </c>
      <c r="B73" s="268"/>
      <c r="C73" s="64">
        <f t="shared" si="1"/>
        <v>7642</v>
      </c>
      <c r="D73" s="65">
        <v>7642</v>
      </c>
      <c r="E73" s="66">
        <v>848</v>
      </c>
      <c r="F73" s="67"/>
      <c r="G73" s="66"/>
      <c r="H73" s="96"/>
      <c r="I73" s="69">
        <f t="shared" ref="I73:I127" si="2">J73+M73</f>
        <v>87618</v>
      </c>
      <c r="J73" s="70">
        <v>87618</v>
      </c>
      <c r="K73" s="71">
        <v>46728</v>
      </c>
      <c r="L73" s="72">
        <v>282</v>
      </c>
      <c r="M73" s="69"/>
      <c r="N73" s="73"/>
      <c r="O73" s="171"/>
      <c r="P73" s="103"/>
      <c r="Q73" s="70">
        <v>7292</v>
      </c>
      <c r="R73" s="72">
        <v>41</v>
      </c>
      <c r="S73" s="69">
        <v>30830</v>
      </c>
      <c r="T73" s="75">
        <v>2</v>
      </c>
      <c r="V73" s="76"/>
      <c r="W73" s="277"/>
      <c r="X73" s="76"/>
    </row>
    <row r="74" spans="1:24" ht="22.5" customHeight="1" x14ac:dyDescent="0.15">
      <c r="A74" s="267" t="s">
        <v>113</v>
      </c>
      <c r="B74" s="268"/>
      <c r="C74" s="64">
        <f t="shared" si="1"/>
        <v>5469</v>
      </c>
      <c r="D74" s="65">
        <v>5469</v>
      </c>
      <c r="E74" s="66">
        <v>421</v>
      </c>
      <c r="F74" s="67"/>
      <c r="G74" s="66"/>
      <c r="H74" s="96"/>
      <c r="I74" s="69">
        <f t="shared" si="2"/>
        <v>72464</v>
      </c>
      <c r="J74" s="70">
        <v>72464</v>
      </c>
      <c r="K74" s="71">
        <v>33966</v>
      </c>
      <c r="L74" s="72">
        <v>710</v>
      </c>
      <c r="M74" s="69"/>
      <c r="N74" s="73"/>
      <c r="O74" s="72"/>
      <c r="P74" s="103"/>
      <c r="Q74" s="70">
        <v>4743</v>
      </c>
      <c r="R74" s="72">
        <v>44</v>
      </c>
      <c r="S74" s="69">
        <v>20161</v>
      </c>
      <c r="T74" s="75">
        <v>2</v>
      </c>
      <c r="V74" s="76"/>
      <c r="W74" s="277"/>
      <c r="X74" s="76"/>
    </row>
    <row r="75" spans="1:24" ht="22.5" customHeight="1" x14ac:dyDescent="0.15">
      <c r="A75" s="267" t="s">
        <v>114</v>
      </c>
      <c r="B75" s="268"/>
      <c r="C75" s="64">
        <f t="shared" ref="C75:C127" si="3">D75+F75</f>
        <v>5245</v>
      </c>
      <c r="D75" s="65">
        <v>5245</v>
      </c>
      <c r="E75" s="66">
        <v>310</v>
      </c>
      <c r="F75" s="67"/>
      <c r="G75" s="66"/>
      <c r="H75" s="52"/>
      <c r="I75" s="69">
        <f t="shared" si="2"/>
        <v>41836</v>
      </c>
      <c r="J75" s="70">
        <v>41836</v>
      </c>
      <c r="K75" s="71">
        <v>16870</v>
      </c>
      <c r="L75" s="72">
        <v>293</v>
      </c>
      <c r="M75" s="69"/>
      <c r="N75" s="73"/>
      <c r="O75" s="72"/>
      <c r="P75" s="77"/>
      <c r="Q75" s="70">
        <v>3848</v>
      </c>
      <c r="R75" s="72">
        <v>26</v>
      </c>
      <c r="S75" s="69">
        <v>26786</v>
      </c>
      <c r="T75" s="75">
        <v>2</v>
      </c>
      <c r="V75" s="76"/>
      <c r="W75" s="278"/>
      <c r="X75" s="76"/>
    </row>
    <row r="76" spans="1:24" ht="22.5" customHeight="1" x14ac:dyDescent="0.15">
      <c r="A76" s="271" t="s">
        <v>115</v>
      </c>
      <c r="B76" s="272"/>
      <c r="C76" s="78">
        <f>D76</f>
        <v>11183</v>
      </c>
      <c r="D76" s="79">
        <v>11183</v>
      </c>
      <c r="E76" s="80">
        <v>923</v>
      </c>
      <c r="F76" s="172" t="s">
        <v>28</v>
      </c>
      <c r="G76" s="173" t="s">
        <v>28</v>
      </c>
      <c r="H76" s="68">
        <f>(C76+C77+C78)*100/W76</f>
        <v>33.054480448478749</v>
      </c>
      <c r="I76" s="82">
        <f t="shared" si="2"/>
        <v>171935</v>
      </c>
      <c r="J76" s="83">
        <v>159019</v>
      </c>
      <c r="K76" s="84">
        <v>75097</v>
      </c>
      <c r="L76" s="85">
        <v>3921</v>
      </c>
      <c r="M76" s="86">
        <v>12916</v>
      </c>
      <c r="N76" s="84">
        <v>5771</v>
      </c>
      <c r="O76" s="85">
        <v>99</v>
      </c>
      <c r="P76" s="74">
        <f>(I76+I77+I78)/W76</f>
        <v>5.0712810455247581</v>
      </c>
      <c r="Q76" s="83">
        <v>5192</v>
      </c>
      <c r="R76" s="85">
        <v>49</v>
      </c>
      <c r="S76" s="86">
        <v>40217</v>
      </c>
      <c r="T76" s="88">
        <v>3</v>
      </c>
      <c r="V76" s="89"/>
      <c r="W76" s="276">
        <v>57617</v>
      </c>
      <c r="X76" s="89"/>
    </row>
    <row r="77" spans="1:24" ht="22.5" customHeight="1" x14ac:dyDescent="0.15">
      <c r="A77" s="90"/>
      <c r="B77" s="91" t="s">
        <v>116</v>
      </c>
      <c r="C77" s="107">
        <f t="shared" si="3"/>
        <v>1502</v>
      </c>
      <c r="D77" s="108">
        <v>1502</v>
      </c>
      <c r="E77" s="109">
        <v>124</v>
      </c>
      <c r="F77" s="110"/>
      <c r="G77" s="109"/>
      <c r="H77" s="96"/>
      <c r="I77" s="53">
        <f t="shared" si="2"/>
        <v>30003</v>
      </c>
      <c r="J77" s="111">
        <v>30003</v>
      </c>
      <c r="K77" s="112">
        <v>12473</v>
      </c>
      <c r="L77" s="113">
        <v>1552</v>
      </c>
      <c r="M77" s="114"/>
      <c r="N77" s="115"/>
      <c r="O77" s="113"/>
      <c r="P77" s="103"/>
      <c r="Q77" s="111">
        <v>11</v>
      </c>
      <c r="R77" s="113"/>
      <c r="S77" s="114">
        <v>7042</v>
      </c>
      <c r="T77" s="116">
        <v>3</v>
      </c>
      <c r="V77" s="117"/>
      <c r="W77" s="277"/>
      <c r="X77" s="117"/>
    </row>
    <row r="78" spans="1:24" ht="22.5" customHeight="1" x14ac:dyDescent="0.15">
      <c r="A78" s="267" t="s">
        <v>117</v>
      </c>
      <c r="B78" s="268"/>
      <c r="C78" s="64">
        <f>D78</f>
        <v>6360</v>
      </c>
      <c r="D78" s="65">
        <v>6360</v>
      </c>
      <c r="E78" s="66">
        <v>552</v>
      </c>
      <c r="F78" s="174" t="s">
        <v>28</v>
      </c>
      <c r="G78" s="175" t="s">
        <v>28</v>
      </c>
      <c r="H78" s="52"/>
      <c r="I78" s="69">
        <f t="shared" si="2"/>
        <v>90254</v>
      </c>
      <c r="J78" s="70">
        <v>85972</v>
      </c>
      <c r="K78" s="71">
        <v>33744</v>
      </c>
      <c r="L78" s="72">
        <v>3659</v>
      </c>
      <c r="M78" s="69">
        <v>4282</v>
      </c>
      <c r="N78" s="73">
        <v>1722</v>
      </c>
      <c r="O78" s="72">
        <v>315</v>
      </c>
      <c r="P78" s="77"/>
      <c r="Q78" s="70">
        <v>6729</v>
      </c>
      <c r="R78" s="72">
        <v>39</v>
      </c>
      <c r="S78" s="69">
        <v>20718</v>
      </c>
      <c r="T78" s="75">
        <v>3</v>
      </c>
      <c r="V78" s="76"/>
      <c r="W78" s="278"/>
      <c r="X78" s="76"/>
    </row>
    <row r="79" spans="1:24" ht="22.5" customHeight="1" x14ac:dyDescent="0.15">
      <c r="A79" s="267" t="s">
        <v>118</v>
      </c>
      <c r="B79" s="268"/>
      <c r="C79" s="64">
        <f>D79+F79</f>
        <v>5382</v>
      </c>
      <c r="D79" s="65">
        <v>5382</v>
      </c>
      <c r="E79" s="66">
        <v>603</v>
      </c>
      <c r="F79" s="67"/>
      <c r="G79" s="66"/>
      <c r="H79" s="118">
        <f t="shared" ref="H79:H126" si="4">C79*100/W79</f>
        <v>18.396855238420784</v>
      </c>
      <c r="I79" s="69">
        <f t="shared" si="2"/>
        <v>139444</v>
      </c>
      <c r="J79" s="70">
        <v>135856</v>
      </c>
      <c r="K79" s="71">
        <v>69540</v>
      </c>
      <c r="L79" s="72">
        <v>1</v>
      </c>
      <c r="M79" s="69">
        <v>3588</v>
      </c>
      <c r="N79" s="73">
        <v>1403</v>
      </c>
      <c r="O79" s="72"/>
      <c r="P79" s="119">
        <f>I79/W79</f>
        <v>4.7665014527431211</v>
      </c>
      <c r="Q79" s="70">
        <v>9251</v>
      </c>
      <c r="R79" s="72">
        <v>44</v>
      </c>
      <c r="S79" s="69">
        <v>70155</v>
      </c>
      <c r="T79" s="75">
        <v>1</v>
      </c>
      <c r="V79" s="76"/>
      <c r="W79" s="176">
        <v>29255</v>
      </c>
      <c r="X79" s="76"/>
    </row>
    <row r="80" spans="1:24" ht="22.5" customHeight="1" x14ac:dyDescent="0.15">
      <c r="A80" s="271" t="s">
        <v>119</v>
      </c>
      <c r="B80" s="272"/>
      <c r="C80" s="78">
        <f t="shared" si="3"/>
        <v>21867</v>
      </c>
      <c r="D80" s="79">
        <v>21867</v>
      </c>
      <c r="E80" s="80">
        <v>1431</v>
      </c>
      <c r="F80" s="81"/>
      <c r="G80" s="80"/>
      <c r="H80" s="68">
        <f>(C80+C81+C82+C83+C84)*100/W80</f>
        <v>43.499714498109221</v>
      </c>
      <c r="I80" s="82">
        <f t="shared" si="2"/>
        <v>409921</v>
      </c>
      <c r="J80" s="83">
        <v>409921</v>
      </c>
      <c r="K80" s="84">
        <v>156146</v>
      </c>
      <c r="L80" s="85">
        <v>19225</v>
      </c>
      <c r="M80" s="86"/>
      <c r="N80" s="87"/>
      <c r="O80" s="85"/>
      <c r="P80" s="74">
        <f>(I80+I81+I82+I83+I84)/W80</f>
        <v>7.6933817429621092</v>
      </c>
      <c r="Q80" s="83">
        <v>14837</v>
      </c>
      <c r="R80" s="85">
        <v>79</v>
      </c>
      <c r="S80" s="86">
        <v>187926</v>
      </c>
      <c r="T80" s="88">
        <v>1</v>
      </c>
      <c r="V80" s="89"/>
      <c r="W80" s="276">
        <v>92819</v>
      </c>
      <c r="X80" s="89"/>
    </row>
    <row r="81" spans="1:24" ht="22.5" customHeight="1" x14ac:dyDescent="0.15">
      <c r="A81" s="90"/>
      <c r="B81" s="91" t="s">
        <v>120</v>
      </c>
      <c r="C81" s="92">
        <f t="shared" si="3"/>
        <v>9943</v>
      </c>
      <c r="D81" s="93">
        <v>9943</v>
      </c>
      <c r="E81" s="94">
        <v>731</v>
      </c>
      <c r="F81" s="95"/>
      <c r="G81" s="94"/>
      <c r="H81" s="96"/>
      <c r="I81" s="97">
        <f t="shared" si="2"/>
        <v>121507</v>
      </c>
      <c r="J81" s="98">
        <v>121507</v>
      </c>
      <c r="K81" s="99">
        <v>52386</v>
      </c>
      <c r="L81" s="100">
        <v>3912</v>
      </c>
      <c r="M81" s="101"/>
      <c r="N81" s="102"/>
      <c r="O81" s="100"/>
      <c r="P81" s="103"/>
      <c r="Q81" s="98">
        <v>8463</v>
      </c>
      <c r="R81" s="100">
        <v>66</v>
      </c>
      <c r="S81" s="101">
        <v>69484</v>
      </c>
      <c r="T81" s="104">
        <v>1</v>
      </c>
      <c r="V81" s="105"/>
      <c r="W81" s="277"/>
      <c r="X81" s="105"/>
    </row>
    <row r="82" spans="1:24" ht="22.5" customHeight="1" x14ac:dyDescent="0.15">
      <c r="A82" s="177"/>
      <c r="B82" s="91" t="s">
        <v>121</v>
      </c>
      <c r="C82" s="92">
        <f t="shared" si="3"/>
        <v>4148</v>
      </c>
      <c r="D82" s="93">
        <v>4148</v>
      </c>
      <c r="E82" s="94">
        <v>484</v>
      </c>
      <c r="F82" s="95"/>
      <c r="G82" s="94"/>
      <c r="H82" s="96"/>
      <c r="I82" s="97">
        <f t="shared" si="2"/>
        <v>106289</v>
      </c>
      <c r="J82" s="98">
        <v>106289</v>
      </c>
      <c r="K82" s="99">
        <v>57542</v>
      </c>
      <c r="L82" s="100">
        <v>2798</v>
      </c>
      <c r="M82" s="101"/>
      <c r="N82" s="102"/>
      <c r="O82" s="100"/>
      <c r="P82" s="103"/>
      <c r="Q82" s="98">
        <v>4765</v>
      </c>
      <c r="R82" s="100">
        <v>36</v>
      </c>
      <c r="S82" s="101">
        <v>47621</v>
      </c>
      <c r="T82" s="104">
        <v>1</v>
      </c>
      <c r="V82" s="105"/>
      <c r="W82" s="277"/>
      <c r="X82" s="105"/>
    </row>
    <row r="83" spans="1:24" ht="22.5" customHeight="1" x14ac:dyDescent="0.15">
      <c r="A83" s="177"/>
      <c r="B83" s="91" t="s">
        <v>122</v>
      </c>
      <c r="C83" s="92">
        <f t="shared" si="3"/>
        <v>1915</v>
      </c>
      <c r="D83" s="93">
        <v>1915</v>
      </c>
      <c r="E83" s="94">
        <v>192</v>
      </c>
      <c r="F83" s="95"/>
      <c r="G83" s="94"/>
      <c r="H83" s="96"/>
      <c r="I83" s="97">
        <f t="shared" si="2"/>
        <v>51535</v>
      </c>
      <c r="J83" s="98">
        <v>51535</v>
      </c>
      <c r="K83" s="99">
        <v>28593</v>
      </c>
      <c r="L83" s="100">
        <v>1445</v>
      </c>
      <c r="M83" s="101"/>
      <c r="N83" s="102"/>
      <c r="O83" s="100"/>
      <c r="P83" s="103"/>
      <c r="Q83" s="98">
        <v>4300</v>
      </c>
      <c r="R83" s="100">
        <v>27</v>
      </c>
      <c r="S83" s="101">
        <v>23767</v>
      </c>
      <c r="T83" s="104">
        <v>1</v>
      </c>
      <c r="V83" s="105"/>
      <c r="W83" s="277"/>
      <c r="X83" s="105"/>
    </row>
    <row r="84" spans="1:24" ht="22.5" customHeight="1" x14ac:dyDescent="0.15">
      <c r="A84" s="178"/>
      <c r="B84" s="91" t="s">
        <v>123</v>
      </c>
      <c r="C84" s="107">
        <f t="shared" si="3"/>
        <v>2503</v>
      </c>
      <c r="D84" s="108">
        <v>2503</v>
      </c>
      <c r="E84" s="109">
        <v>201</v>
      </c>
      <c r="F84" s="110"/>
      <c r="G84" s="109"/>
      <c r="H84" s="52"/>
      <c r="I84" s="53">
        <f t="shared" si="2"/>
        <v>24840</v>
      </c>
      <c r="J84" s="111">
        <v>24840</v>
      </c>
      <c r="K84" s="112">
        <v>12319</v>
      </c>
      <c r="L84" s="113">
        <v>1343</v>
      </c>
      <c r="M84" s="114"/>
      <c r="N84" s="115"/>
      <c r="O84" s="113"/>
      <c r="P84" s="77"/>
      <c r="Q84" s="111">
        <v>1996</v>
      </c>
      <c r="R84" s="113">
        <v>12</v>
      </c>
      <c r="S84" s="114">
        <v>28059</v>
      </c>
      <c r="T84" s="116">
        <v>1</v>
      </c>
      <c r="V84" s="117"/>
      <c r="W84" s="278"/>
      <c r="X84" s="117"/>
    </row>
    <row r="85" spans="1:24" ht="22.5" customHeight="1" x14ac:dyDescent="0.15">
      <c r="A85" s="267" t="s">
        <v>124</v>
      </c>
      <c r="B85" s="268"/>
      <c r="C85" s="64">
        <f>D85+F85</f>
        <v>2714</v>
      </c>
      <c r="D85" s="65">
        <v>2714</v>
      </c>
      <c r="E85" s="66">
        <v>484</v>
      </c>
      <c r="F85" s="67"/>
      <c r="G85" s="66"/>
      <c r="H85" s="52">
        <f>C85*100/W85</f>
        <v>66.066212268743911</v>
      </c>
      <c r="I85" s="69">
        <f t="shared" si="2"/>
        <v>22155</v>
      </c>
      <c r="J85" s="70">
        <v>20032</v>
      </c>
      <c r="K85" s="71">
        <v>9123</v>
      </c>
      <c r="L85" s="72">
        <v>70</v>
      </c>
      <c r="M85" s="69">
        <v>2123</v>
      </c>
      <c r="N85" s="73"/>
      <c r="O85" s="72">
        <v>0</v>
      </c>
      <c r="P85" s="77">
        <f>I85/W85</f>
        <v>5.393135345666991</v>
      </c>
      <c r="Q85" s="70">
        <v>2208</v>
      </c>
      <c r="R85" s="72">
        <v>7</v>
      </c>
      <c r="S85" s="69">
        <v>26000</v>
      </c>
      <c r="T85" s="75">
        <v>1</v>
      </c>
      <c r="V85" s="76"/>
      <c r="W85" s="176">
        <v>4108</v>
      </c>
      <c r="X85" s="76"/>
    </row>
    <row r="86" spans="1:24" ht="22.5" customHeight="1" x14ac:dyDescent="0.15">
      <c r="A86" s="267" t="s">
        <v>125</v>
      </c>
      <c r="B86" s="268"/>
      <c r="C86" s="64">
        <f t="shared" si="3"/>
        <v>10802</v>
      </c>
      <c r="D86" s="65">
        <v>10802</v>
      </c>
      <c r="E86" s="66">
        <v>639</v>
      </c>
      <c r="F86" s="67"/>
      <c r="G86" s="66"/>
      <c r="H86" s="52">
        <f>C86*100/W86</f>
        <v>110.97185124306554</v>
      </c>
      <c r="I86" s="69">
        <f t="shared" si="2"/>
        <v>71466</v>
      </c>
      <c r="J86" s="70">
        <v>71466</v>
      </c>
      <c r="K86" s="71">
        <v>1</v>
      </c>
      <c r="L86" s="72"/>
      <c r="M86" s="69"/>
      <c r="N86" s="73"/>
      <c r="O86" s="72"/>
      <c r="P86" s="77">
        <f t="shared" ref="P86:P125" si="5">I86/W86</f>
        <v>7.3418943907951508</v>
      </c>
      <c r="Q86" s="70">
        <v>7606</v>
      </c>
      <c r="R86" s="72">
        <v>55</v>
      </c>
      <c r="S86" s="69">
        <v>44738</v>
      </c>
      <c r="T86" s="75">
        <v>1</v>
      </c>
      <c r="V86" s="76"/>
      <c r="W86" s="63">
        <v>9734</v>
      </c>
      <c r="X86" s="76"/>
    </row>
    <row r="87" spans="1:24" ht="22.5" customHeight="1" x14ac:dyDescent="0.15">
      <c r="A87" s="267" t="s">
        <v>126</v>
      </c>
      <c r="B87" s="268"/>
      <c r="C87" s="64">
        <f t="shared" si="3"/>
        <v>20265</v>
      </c>
      <c r="D87" s="65">
        <v>20265</v>
      </c>
      <c r="E87" s="66">
        <v>942</v>
      </c>
      <c r="F87" s="67" t="s">
        <v>26</v>
      </c>
      <c r="G87" s="66"/>
      <c r="H87" s="68">
        <f>(C87+C88)*100/W87</f>
        <v>102.19364599092285</v>
      </c>
      <c r="I87" s="69">
        <f t="shared" si="2"/>
        <v>164271</v>
      </c>
      <c r="J87" s="70">
        <v>164271</v>
      </c>
      <c r="K87" s="71">
        <v>59692</v>
      </c>
      <c r="L87" s="72">
        <v>2163</v>
      </c>
      <c r="M87" s="69" t="s">
        <v>26</v>
      </c>
      <c r="N87" s="73"/>
      <c r="O87" s="72"/>
      <c r="P87" s="74">
        <f>(I87+I88)/W87</f>
        <v>8.2879979828542609</v>
      </c>
      <c r="Q87" s="83">
        <v>2945</v>
      </c>
      <c r="R87" s="85">
        <v>78</v>
      </c>
      <c r="S87" s="69">
        <v>155326</v>
      </c>
      <c r="T87" s="75">
        <v>1</v>
      </c>
      <c r="V87" s="76"/>
      <c r="W87" s="276">
        <v>19830</v>
      </c>
      <c r="X87" s="76"/>
    </row>
    <row r="88" spans="1:24" ht="22.5" customHeight="1" x14ac:dyDescent="0.15">
      <c r="A88" s="267" t="s">
        <v>127</v>
      </c>
      <c r="B88" s="268"/>
      <c r="C88" s="64">
        <f>D88+F88</f>
        <v>0</v>
      </c>
      <c r="D88" s="179" t="s">
        <v>29</v>
      </c>
      <c r="E88" s="66"/>
      <c r="F88" s="67" t="s">
        <v>26</v>
      </c>
      <c r="G88" s="66"/>
      <c r="H88" s="52"/>
      <c r="I88" s="69">
        <f t="shared" si="2"/>
        <v>80</v>
      </c>
      <c r="J88" s="70">
        <v>80</v>
      </c>
      <c r="K88" s="71">
        <v>14</v>
      </c>
      <c r="L88" s="72">
        <v>0</v>
      </c>
      <c r="M88" s="69" t="s">
        <v>26</v>
      </c>
      <c r="N88" s="73"/>
      <c r="O88" s="72"/>
      <c r="P88" s="77"/>
      <c r="Q88" s="180" t="s">
        <v>29</v>
      </c>
      <c r="R88" s="55"/>
      <c r="S88" s="69">
        <v>853</v>
      </c>
      <c r="T88" s="75">
        <v>2</v>
      </c>
      <c r="V88" s="76"/>
      <c r="W88" s="278"/>
      <c r="X88" s="76"/>
    </row>
    <row r="89" spans="1:24" ht="22.5" customHeight="1" x14ac:dyDescent="0.15">
      <c r="A89" s="267" t="s">
        <v>128</v>
      </c>
      <c r="B89" s="268"/>
      <c r="C89" s="64"/>
      <c r="D89" s="65">
        <v>23496</v>
      </c>
      <c r="E89" s="66">
        <v>1153</v>
      </c>
      <c r="F89" s="67"/>
      <c r="G89" s="66"/>
      <c r="H89" s="118">
        <f>C89*100/W89</f>
        <v>0</v>
      </c>
      <c r="I89" s="69">
        <f t="shared" si="2"/>
        <v>93427</v>
      </c>
      <c r="J89" s="70">
        <v>93427</v>
      </c>
      <c r="K89" s="71">
        <v>26577</v>
      </c>
      <c r="L89" s="72">
        <v>489</v>
      </c>
      <c r="M89" s="69"/>
      <c r="N89" s="73"/>
      <c r="O89" s="72"/>
      <c r="P89" s="119">
        <f>I89/W89</f>
        <v>5.7211879975505209</v>
      </c>
      <c r="Q89" s="70">
        <v>4178</v>
      </c>
      <c r="R89" s="72">
        <v>32</v>
      </c>
      <c r="S89" s="69">
        <v>39920</v>
      </c>
      <c r="T89" s="75">
        <v>2</v>
      </c>
      <c r="V89" s="76"/>
      <c r="W89" s="176">
        <v>16330</v>
      </c>
      <c r="X89" s="76"/>
    </row>
    <row r="90" spans="1:24" ht="22.5" customHeight="1" x14ac:dyDescent="0.15">
      <c r="A90" s="267" t="s">
        <v>129</v>
      </c>
      <c r="B90" s="268"/>
      <c r="C90" s="64">
        <f t="shared" si="3"/>
        <v>11123</v>
      </c>
      <c r="D90" s="65">
        <v>11123</v>
      </c>
      <c r="E90" s="72">
        <v>1579</v>
      </c>
      <c r="F90" s="67"/>
      <c r="G90" s="66"/>
      <c r="H90" s="118">
        <f>C90*100/W90</f>
        <v>61.051649377023985</v>
      </c>
      <c r="I90" s="69">
        <f t="shared" si="2"/>
        <v>198710</v>
      </c>
      <c r="J90" s="70">
        <v>198710</v>
      </c>
      <c r="K90" s="71">
        <v>67477</v>
      </c>
      <c r="L90" s="72">
        <v>18308</v>
      </c>
      <c r="M90" s="69"/>
      <c r="N90" s="73"/>
      <c r="O90" s="72"/>
      <c r="P90" s="119">
        <f t="shared" si="5"/>
        <v>10.906745705033208</v>
      </c>
      <c r="Q90" s="70">
        <v>3771</v>
      </c>
      <c r="R90" s="72">
        <v>56</v>
      </c>
      <c r="S90" s="69">
        <v>150383</v>
      </c>
      <c r="T90" s="75">
        <v>1</v>
      </c>
      <c r="V90" s="76"/>
      <c r="W90" s="176">
        <v>18219</v>
      </c>
      <c r="X90" s="76"/>
    </row>
    <row r="91" spans="1:24" ht="22.5" customHeight="1" x14ac:dyDescent="0.15">
      <c r="A91" s="267" t="s">
        <v>130</v>
      </c>
      <c r="B91" s="268"/>
      <c r="C91" s="64">
        <f t="shared" si="3"/>
        <v>19812</v>
      </c>
      <c r="D91" s="65">
        <v>19812</v>
      </c>
      <c r="E91" s="72">
        <v>1701</v>
      </c>
      <c r="F91" s="67"/>
      <c r="G91" s="66"/>
      <c r="H91" s="118">
        <f t="shared" si="4"/>
        <v>143.17097846509611</v>
      </c>
      <c r="I91" s="69">
        <f t="shared" si="2"/>
        <v>228469</v>
      </c>
      <c r="J91" s="70">
        <v>228469</v>
      </c>
      <c r="K91" s="71">
        <v>63565</v>
      </c>
      <c r="L91" s="72">
        <v>12451</v>
      </c>
      <c r="M91" s="69"/>
      <c r="N91" s="73"/>
      <c r="O91" s="72"/>
      <c r="P91" s="119">
        <f t="shared" si="5"/>
        <v>16.510261598496893</v>
      </c>
      <c r="Q91" s="70">
        <v>2077</v>
      </c>
      <c r="R91" s="72">
        <v>59</v>
      </c>
      <c r="S91" s="69">
        <v>133338</v>
      </c>
      <c r="T91" s="75">
        <v>1</v>
      </c>
      <c r="V91" s="76"/>
      <c r="W91" s="176">
        <v>13838</v>
      </c>
      <c r="X91" s="76"/>
    </row>
    <row r="92" spans="1:24" ht="22.5" customHeight="1" x14ac:dyDescent="0.15">
      <c r="A92" s="267" t="s">
        <v>131</v>
      </c>
      <c r="B92" s="268"/>
      <c r="C92" s="64">
        <f>D92+F92</f>
        <v>17164</v>
      </c>
      <c r="D92" s="65">
        <v>17164</v>
      </c>
      <c r="E92" s="72">
        <v>733</v>
      </c>
      <c r="F92" s="67" t="s">
        <v>26</v>
      </c>
      <c r="G92" s="66" t="s">
        <v>26</v>
      </c>
      <c r="H92" s="68">
        <f t="shared" si="4"/>
        <v>97.990408769125366</v>
      </c>
      <c r="I92" s="69">
        <f t="shared" si="2"/>
        <v>61347</v>
      </c>
      <c r="J92" s="70">
        <v>55564</v>
      </c>
      <c r="K92" s="71">
        <v>23859</v>
      </c>
      <c r="L92" s="72">
        <v>929</v>
      </c>
      <c r="M92" s="69">
        <v>5783</v>
      </c>
      <c r="N92" s="73">
        <v>5783</v>
      </c>
      <c r="O92" s="72">
        <v>0</v>
      </c>
      <c r="P92" s="74">
        <f t="shared" si="5"/>
        <v>3.5023407170586891</v>
      </c>
      <c r="Q92" s="70">
        <v>752</v>
      </c>
      <c r="R92" s="72">
        <v>15</v>
      </c>
      <c r="S92" s="69">
        <v>44989</v>
      </c>
      <c r="T92" s="75">
        <v>1</v>
      </c>
      <c r="V92" s="76"/>
      <c r="W92" s="181">
        <v>17516</v>
      </c>
      <c r="X92" s="76"/>
    </row>
    <row r="93" spans="1:24" ht="22.5" customHeight="1" x14ac:dyDescent="0.15">
      <c r="A93" s="267" t="s">
        <v>132</v>
      </c>
      <c r="B93" s="268"/>
      <c r="C93" s="64">
        <f t="shared" si="3"/>
        <v>16938</v>
      </c>
      <c r="D93" s="65">
        <v>16938</v>
      </c>
      <c r="E93" s="72">
        <v>2116</v>
      </c>
      <c r="F93" s="67">
        <v>0</v>
      </c>
      <c r="G93" s="66">
        <v>0</v>
      </c>
      <c r="H93" s="118">
        <f t="shared" si="4"/>
        <v>69.157275845173928</v>
      </c>
      <c r="I93" s="69">
        <f t="shared" si="2"/>
        <v>74084</v>
      </c>
      <c r="J93" s="70">
        <v>71898</v>
      </c>
      <c r="K93" s="71">
        <v>40496</v>
      </c>
      <c r="L93" s="72">
        <v>866</v>
      </c>
      <c r="M93" s="69">
        <v>2186</v>
      </c>
      <c r="N93" s="71">
        <v>1888</v>
      </c>
      <c r="O93" s="72">
        <v>0</v>
      </c>
      <c r="P93" s="119">
        <f t="shared" si="5"/>
        <v>3.0248244324677445</v>
      </c>
      <c r="Q93" s="70">
        <v>12425</v>
      </c>
      <c r="R93" s="72">
        <v>88</v>
      </c>
      <c r="S93" s="69">
        <v>43147</v>
      </c>
      <c r="T93" s="75">
        <v>1</v>
      </c>
      <c r="V93" s="76"/>
      <c r="W93" s="176">
        <v>24492</v>
      </c>
      <c r="X93" s="76"/>
    </row>
    <row r="94" spans="1:24" ht="22.5" customHeight="1" x14ac:dyDescent="0.15">
      <c r="A94" s="267" t="s">
        <v>133</v>
      </c>
      <c r="B94" s="268"/>
      <c r="C94" s="64">
        <f t="shared" si="3"/>
        <v>10202</v>
      </c>
      <c r="D94" s="65">
        <v>10202</v>
      </c>
      <c r="E94" s="72">
        <v>798</v>
      </c>
      <c r="F94" s="67"/>
      <c r="G94" s="66"/>
      <c r="H94" s="118">
        <f t="shared" si="4"/>
        <v>118.55897733875653</v>
      </c>
      <c r="I94" s="69">
        <f t="shared" si="2"/>
        <v>60397</v>
      </c>
      <c r="J94" s="70">
        <v>48638</v>
      </c>
      <c r="K94" s="71">
        <v>29630</v>
      </c>
      <c r="L94" s="72">
        <v>1255</v>
      </c>
      <c r="M94" s="69">
        <v>11759</v>
      </c>
      <c r="N94" s="71"/>
      <c r="O94" s="72"/>
      <c r="P94" s="119">
        <f t="shared" si="5"/>
        <v>7.0188262638001166</v>
      </c>
      <c r="Q94" s="70">
        <v>5191</v>
      </c>
      <c r="R94" s="72">
        <v>32</v>
      </c>
      <c r="S94" s="69">
        <v>3215</v>
      </c>
      <c r="T94" s="75">
        <v>2</v>
      </c>
      <c r="V94" s="76"/>
      <c r="W94" s="176">
        <v>8605</v>
      </c>
      <c r="X94" s="76"/>
    </row>
    <row r="95" spans="1:24" ht="22.5" customHeight="1" x14ac:dyDescent="0.15">
      <c r="A95" s="267" t="s">
        <v>134</v>
      </c>
      <c r="B95" s="268"/>
      <c r="C95" s="64">
        <f t="shared" si="3"/>
        <v>5177</v>
      </c>
      <c r="D95" s="65">
        <v>5177</v>
      </c>
      <c r="E95" s="72">
        <v>1059</v>
      </c>
      <c r="F95" s="67">
        <v>0</v>
      </c>
      <c r="G95" s="66">
        <v>0</v>
      </c>
      <c r="H95" s="182">
        <f t="shared" si="4"/>
        <v>42.870155680688967</v>
      </c>
      <c r="I95" s="69">
        <f t="shared" si="2"/>
        <v>82239</v>
      </c>
      <c r="J95" s="70">
        <v>81037</v>
      </c>
      <c r="K95" s="71">
        <v>40822</v>
      </c>
      <c r="L95" s="72">
        <v>405</v>
      </c>
      <c r="M95" s="69">
        <v>1202</v>
      </c>
      <c r="N95" s="73">
        <v>304</v>
      </c>
      <c r="O95" s="72">
        <v>0</v>
      </c>
      <c r="P95" s="183">
        <f t="shared" si="5"/>
        <v>6.8101192447830403</v>
      </c>
      <c r="Q95" s="70">
        <v>31426</v>
      </c>
      <c r="R95" s="72">
        <v>302</v>
      </c>
      <c r="S95" s="69">
        <v>22186</v>
      </c>
      <c r="T95" s="75">
        <v>3</v>
      </c>
      <c r="V95" s="76"/>
      <c r="W95" s="176">
        <v>12076</v>
      </c>
      <c r="X95" s="76"/>
    </row>
    <row r="96" spans="1:24" ht="22.5" customHeight="1" x14ac:dyDescent="0.15">
      <c r="A96" s="267" t="s">
        <v>135</v>
      </c>
      <c r="B96" s="268"/>
      <c r="C96" s="64">
        <f>D96+F96</f>
        <v>4088</v>
      </c>
      <c r="D96" s="65">
        <v>3861</v>
      </c>
      <c r="E96" s="72">
        <v>678</v>
      </c>
      <c r="F96" s="67">
        <v>227</v>
      </c>
      <c r="G96" s="66">
        <v>74</v>
      </c>
      <c r="H96" s="118">
        <f t="shared" si="4"/>
        <v>32.625698324022345</v>
      </c>
      <c r="I96" s="69">
        <f t="shared" si="2"/>
        <v>83298</v>
      </c>
      <c r="J96" s="70">
        <v>75123</v>
      </c>
      <c r="K96" s="71">
        <v>38822</v>
      </c>
      <c r="L96" s="72">
        <v>192</v>
      </c>
      <c r="M96" s="69">
        <v>8175</v>
      </c>
      <c r="N96" s="71">
        <v>5221</v>
      </c>
      <c r="O96" s="72">
        <v>14</v>
      </c>
      <c r="P96" s="119">
        <f t="shared" si="5"/>
        <v>6.6478850758180368</v>
      </c>
      <c r="Q96" s="70">
        <v>8736</v>
      </c>
      <c r="R96" s="72">
        <v>169</v>
      </c>
      <c r="S96" s="69">
        <v>23243</v>
      </c>
      <c r="T96" s="75">
        <v>2</v>
      </c>
      <c r="V96" s="76"/>
      <c r="W96" s="176">
        <v>12530</v>
      </c>
      <c r="X96" s="76"/>
    </row>
    <row r="97" spans="1:24" ht="22.5" customHeight="1" x14ac:dyDescent="0.15">
      <c r="A97" s="267" t="s">
        <v>136</v>
      </c>
      <c r="B97" s="268"/>
      <c r="C97" s="64">
        <f>D97+F97</f>
        <v>5222</v>
      </c>
      <c r="D97" s="65">
        <v>5222</v>
      </c>
      <c r="E97" s="72">
        <v>356</v>
      </c>
      <c r="F97" s="67">
        <v>0</v>
      </c>
      <c r="G97" s="66">
        <v>0</v>
      </c>
      <c r="H97" s="118">
        <f t="shared" si="4"/>
        <v>134.31069958847738</v>
      </c>
      <c r="I97" s="69">
        <f t="shared" si="2"/>
        <v>52450</v>
      </c>
      <c r="J97" s="70">
        <v>38341</v>
      </c>
      <c r="K97" s="71" t="s">
        <v>30</v>
      </c>
      <c r="L97" s="72" t="s">
        <v>30</v>
      </c>
      <c r="M97" s="69">
        <v>14109</v>
      </c>
      <c r="N97" s="73" t="s">
        <v>30</v>
      </c>
      <c r="O97" s="72" t="s">
        <v>30</v>
      </c>
      <c r="P97" s="119">
        <f t="shared" si="5"/>
        <v>13.49022633744856</v>
      </c>
      <c r="Q97" s="70">
        <v>11979</v>
      </c>
      <c r="R97" s="72">
        <v>28</v>
      </c>
      <c r="S97" s="69" t="s">
        <v>30</v>
      </c>
      <c r="T97" s="75"/>
      <c r="V97" s="76"/>
      <c r="W97" s="176">
        <v>3888</v>
      </c>
      <c r="X97" s="76"/>
    </row>
    <row r="98" spans="1:24" ht="22.5" customHeight="1" x14ac:dyDescent="0.15">
      <c r="A98" s="271" t="s">
        <v>137</v>
      </c>
      <c r="B98" s="272"/>
      <c r="C98" s="184">
        <f>D98+F98</f>
        <v>4732</v>
      </c>
      <c r="D98" s="185">
        <v>4732</v>
      </c>
      <c r="E98" s="186">
        <v>510</v>
      </c>
      <c r="F98" s="187"/>
      <c r="G98" s="186"/>
      <c r="H98" s="68"/>
      <c r="I98" s="188">
        <f t="shared" si="2"/>
        <v>45570</v>
      </c>
      <c r="J98" s="189">
        <v>45570</v>
      </c>
      <c r="K98" s="190">
        <v>18355</v>
      </c>
      <c r="L98" s="191">
        <v>1738</v>
      </c>
      <c r="M98" s="192"/>
      <c r="N98" s="193"/>
      <c r="O98" s="191"/>
      <c r="P98" s="74"/>
      <c r="Q98" s="189">
        <v>2371</v>
      </c>
      <c r="R98" s="191">
        <v>43</v>
      </c>
      <c r="S98" s="192">
        <v>65794</v>
      </c>
      <c r="T98" s="194">
        <v>1</v>
      </c>
      <c r="V98" s="89"/>
      <c r="W98" s="273">
        <v>9806</v>
      </c>
      <c r="X98" s="89"/>
    </row>
    <row r="99" spans="1:24" ht="22.5" customHeight="1" x14ac:dyDescent="0.15">
      <c r="A99" s="90"/>
      <c r="B99" s="91" t="s">
        <v>138</v>
      </c>
      <c r="C99" s="92"/>
      <c r="D99" s="93"/>
      <c r="E99" s="94"/>
      <c r="F99" s="95"/>
      <c r="G99" s="94"/>
      <c r="H99" s="96"/>
      <c r="I99" s="97">
        <f t="shared" si="2"/>
        <v>500</v>
      </c>
      <c r="J99" s="98">
        <v>500</v>
      </c>
      <c r="K99" s="99">
        <v>239</v>
      </c>
      <c r="L99" s="100"/>
      <c r="M99" s="101"/>
      <c r="N99" s="102"/>
      <c r="O99" s="100"/>
      <c r="P99" s="103"/>
      <c r="Q99" s="98"/>
      <c r="R99" s="100"/>
      <c r="S99" s="101"/>
      <c r="T99" s="104"/>
      <c r="V99" s="105"/>
      <c r="W99" s="274"/>
      <c r="X99" s="105"/>
    </row>
    <row r="100" spans="1:24" ht="22.5" customHeight="1" x14ac:dyDescent="0.15">
      <c r="A100" s="195"/>
      <c r="B100" s="91" t="s">
        <v>139</v>
      </c>
      <c r="C100" s="92"/>
      <c r="D100" s="93"/>
      <c r="E100" s="94"/>
      <c r="F100" s="95"/>
      <c r="G100" s="94"/>
      <c r="H100" s="96"/>
      <c r="I100" s="97">
        <f t="shared" si="2"/>
        <v>682</v>
      </c>
      <c r="J100" s="98">
        <v>682</v>
      </c>
      <c r="K100" s="99">
        <v>322</v>
      </c>
      <c r="L100" s="100"/>
      <c r="M100" s="101"/>
      <c r="N100" s="102"/>
      <c r="O100" s="100"/>
      <c r="P100" s="103"/>
      <c r="Q100" s="98"/>
      <c r="R100" s="100"/>
      <c r="S100" s="101"/>
      <c r="T100" s="104"/>
      <c r="V100" s="105"/>
      <c r="W100" s="274"/>
      <c r="X100" s="105"/>
    </row>
    <row r="101" spans="1:24" ht="22.5" customHeight="1" x14ac:dyDescent="0.15">
      <c r="A101" s="196"/>
      <c r="B101" s="91" t="s">
        <v>140</v>
      </c>
      <c r="C101" s="107"/>
      <c r="D101" s="108"/>
      <c r="E101" s="109"/>
      <c r="F101" s="110"/>
      <c r="G101" s="109"/>
      <c r="H101" s="52"/>
      <c r="I101" s="53">
        <f t="shared" si="2"/>
        <v>296</v>
      </c>
      <c r="J101" s="111">
        <v>296</v>
      </c>
      <c r="K101" s="112">
        <v>10</v>
      </c>
      <c r="L101" s="113"/>
      <c r="M101" s="114"/>
      <c r="N101" s="115"/>
      <c r="O101" s="113"/>
      <c r="P101" s="77"/>
      <c r="Q101" s="111"/>
      <c r="R101" s="113"/>
      <c r="S101" s="114"/>
      <c r="T101" s="116"/>
      <c r="V101" s="117"/>
      <c r="W101" s="275"/>
      <c r="X101" s="117"/>
    </row>
    <row r="102" spans="1:24" ht="22.5" customHeight="1" x14ac:dyDescent="0.15">
      <c r="A102" s="267" t="s">
        <v>141</v>
      </c>
      <c r="B102" s="268"/>
      <c r="C102" s="64">
        <f t="shared" si="3"/>
        <v>2910</v>
      </c>
      <c r="D102" s="65">
        <v>2910</v>
      </c>
      <c r="E102" s="66">
        <v>312</v>
      </c>
      <c r="F102" s="67"/>
      <c r="G102" s="66"/>
      <c r="H102" s="118">
        <f t="shared" si="4"/>
        <v>32.803517078119718</v>
      </c>
      <c r="I102" s="69">
        <f t="shared" si="2"/>
        <v>45661</v>
      </c>
      <c r="J102" s="70">
        <v>45661</v>
      </c>
      <c r="K102" s="71">
        <v>15926</v>
      </c>
      <c r="L102" s="72">
        <v>204</v>
      </c>
      <c r="M102" s="69"/>
      <c r="N102" s="73"/>
      <c r="O102" s="72"/>
      <c r="P102" s="119">
        <f t="shared" si="5"/>
        <v>5.1472212828316986</v>
      </c>
      <c r="Q102" s="70">
        <v>1688</v>
      </c>
      <c r="R102" s="72">
        <v>22</v>
      </c>
      <c r="S102" s="69">
        <v>32442</v>
      </c>
      <c r="T102" s="75">
        <v>1</v>
      </c>
      <c r="V102" s="197"/>
      <c r="W102" s="176">
        <v>8871</v>
      </c>
      <c r="X102" s="197"/>
    </row>
    <row r="103" spans="1:24" ht="22.5" customHeight="1" x14ac:dyDescent="0.15">
      <c r="A103" s="269" t="s">
        <v>142</v>
      </c>
      <c r="B103" s="270"/>
      <c r="C103" s="198">
        <f t="shared" si="3"/>
        <v>2296</v>
      </c>
      <c r="D103" s="199">
        <v>2296</v>
      </c>
      <c r="E103" s="50">
        <v>263</v>
      </c>
      <c r="F103" s="51"/>
      <c r="G103" s="50"/>
      <c r="H103" s="52">
        <f t="shared" si="4"/>
        <v>17.30609783673777</v>
      </c>
      <c r="I103" s="53">
        <f t="shared" si="2"/>
        <v>74442</v>
      </c>
      <c r="J103" s="49">
        <v>74442</v>
      </c>
      <c r="K103" s="54">
        <v>12713</v>
      </c>
      <c r="L103" s="55">
        <v>588</v>
      </c>
      <c r="M103" s="53"/>
      <c r="N103" s="56"/>
      <c r="O103" s="55"/>
      <c r="P103" s="77">
        <f t="shared" si="5"/>
        <v>5.6110650486168687</v>
      </c>
      <c r="Q103" s="49">
        <v>6827</v>
      </c>
      <c r="R103" s="55">
        <v>17</v>
      </c>
      <c r="S103" s="53">
        <v>19308</v>
      </c>
      <c r="T103" s="200">
        <v>4</v>
      </c>
      <c r="U103" s="201" t="s">
        <v>31</v>
      </c>
      <c r="V103" s="76" t="s">
        <v>32</v>
      </c>
      <c r="W103" s="176">
        <v>13267</v>
      </c>
      <c r="X103" s="76"/>
    </row>
    <row r="104" spans="1:24" ht="22.5" customHeight="1" x14ac:dyDescent="0.15">
      <c r="A104" s="267" t="s">
        <v>143</v>
      </c>
      <c r="B104" s="268"/>
      <c r="C104" s="64">
        <f t="shared" si="3"/>
        <v>14591</v>
      </c>
      <c r="D104" s="65">
        <v>14591</v>
      </c>
      <c r="E104" s="66">
        <v>1334</v>
      </c>
      <c r="F104" s="67"/>
      <c r="G104" s="66"/>
      <c r="H104" s="118">
        <f t="shared" si="4"/>
        <v>137.09480409658931</v>
      </c>
      <c r="I104" s="69">
        <f t="shared" si="2"/>
        <v>87910</v>
      </c>
      <c r="J104" s="83">
        <v>87910</v>
      </c>
      <c r="K104" s="84">
        <v>38882</v>
      </c>
      <c r="L104" s="72"/>
      <c r="M104" s="69"/>
      <c r="N104" s="73"/>
      <c r="O104" s="72"/>
      <c r="P104" s="119">
        <f t="shared" si="5"/>
        <v>8.2598891290049803</v>
      </c>
      <c r="Q104" s="83">
        <v>338</v>
      </c>
      <c r="R104" s="85">
        <v>33</v>
      </c>
      <c r="S104" s="86">
        <v>82788</v>
      </c>
      <c r="T104" s="88">
        <v>1</v>
      </c>
      <c r="V104" s="89"/>
      <c r="W104" s="176">
        <v>10643</v>
      </c>
      <c r="X104" s="89"/>
    </row>
    <row r="105" spans="1:24" ht="22.5" customHeight="1" x14ac:dyDescent="0.15">
      <c r="A105" s="267" t="s">
        <v>144</v>
      </c>
      <c r="B105" s="268"/>
      <c r="C105" s="64">
        <f t="shared" si="3"/>
        <v>5397</v>
      </c>
      <c r="D105" s="168">
        <v>5397</v>
      </c>
      <c r="E105" s="161">
        <v>308</v>
      </c>
      <c r="F105" s="67"/>
      <c r="G105" s="66"/>
      <c r="H105" s="118">
        <f t="shared" si="4"/>
        <v>50.718917394981673</v>
      </c>
      <c r="I105" s="69">
        <f t="shared" si="2"/>
        <v>23340</v>
      </c>
      <c r="J105" s="70">
        <v>23340</v>
      </c>
      <c r="K105" s="142">
        <v>11281</v>
      </c>
      <c r="L105" s="72"/>
      <c r="M105" s="69"/>
      <c r="N105" s="73"/>
      <c r="O105" s="72"/>
      <c r="P105" s="119">
        <f>I105/W105</f>
        <v>2.1934028756695798</v>
      </c>
      <c r="Q105" s="141">
        <v>4791</v>
      </c>
      <c r="R105" s="72">
        <v>24</v>
      </c>
      <c r="S105" s="142">
        <v>11261</v>
      </c>
      <c r="T105" s="75">
        <v>2</v>
      </c>
      <c r="V105" s="76"/>
      <c r="W105" s="176">
        <v>10641</v>
      </c>
      <c r="X105" s="76"/>
    </row>
    <row r="106" spans="1:24" ht="22.5" customHeight="1" x14ac:dyDescent="0.15">
      <c r="A106" s="267" t="s">
        <v>145</v>
      </c>
      <c r="B106" s="268"/>
      <c r="C106" s="64">
        <f t="shared" si="3"/>
        <v>1674</v>
      </c>
      <c r="D106" s="65">
        <v>1674</v>
      </c>
      <c r="E106" s="66">
        <v>175</v>
      </c>
      <c r="F106" s="67"/>
      <c r="G106" s="66"/>
      <c r="H106" s="118">
        <f>C106*100/W106</f>
        <v>42.868117797695263</v>
      </c>
      <c r="I106" s="69">
        <f t="shared" si="2"/>
        <v>21426</v>
      </c>
      <c r="J106" s="49">
        <v>21426</v>
      </c>
      <c r="K106" s="54">
        <v>7028</v>
      </c>
      <c r="L106" s="72">
        <v>1737</v>
      </c>
      <c r="M106" s="69"/>
      <c r="N106" s="73"/>
      <c r="O106" s="72"/>
      <c r="P106" s="119">
        <f t="shared" si="5"/>
        <v>5.4868117797695266</v>
      </c>
      <c r="Q106" s="49">
        <v>1922</v>
      </c>
      <c r="R106" s="55">
        <v>10</v>
      </c>
      <c r="S106" s="53">
        <v>23140</v>
      </c>
      <c r="T106" s="200">
        <v>1</v>
      </c>
      <c r="V106" s="197"/>
      <c r="W106" s="176">
        <v>3905</v>
      </c>
      <c r="X106" s="197"/>
    </row>
    <row r="107" spans="1:24" ht="22.5" customHeight="1" x14ac:dyDescent="0.15">
      <c r="A107" s="267" t="s">
        <v>146</v>
      </c>
      <c r="B107" s="268"/>
      <c r="C107" s="64">
        <f t="shared" si="3"/>
        <v>2897</v>
      </c>
      <c r="D107" s="65">
        <v>2897</v>
      </c>
      <c r="E107" s="66">
        <v>51</v>
      </c>
      <c r="F107" s="67"/>
      <c r="G107" s="66"/>
      <c r="H107" s="182">
        <f t="shared" si="4"/>
        <v>93.211068211068209</v>
      </c>
      <c r="I107" s="69">
        <f t="shared" si="2"/>
        <v>9794</v>
      </c>
      <c r="J107" s="70">
        <v>9794</v>
      </c>
      <c r="K107" s="71">
        <v>2278</v>
      </c>
      <c r="L107" s="72">
        <v>722</v>
      </c>
      <c r="M107" s="69"/>
      <c r="N107" s="73"/>
      <c r="O107" s="72"/>
      <c r="P107" s="183">
        <f t="shared" si="5"/>
        <v>3.1512226512226511</v>
      </c>
      <c r="Q107" s="70">
        <v>181</v>
      </c>
      <c r="R107" s="72">
        <v>17</v>
      </c>
      <c r="S107" s="69">
        <v>4371</v>
      </c>
      <c r="T107" s="75">
        <v>2</v>
      </c>
      <c r="V107" s="76"/>
      <c r="W107" s="176">
        <v>3108</v>
      </c>
      <c r="X107" s="76"/>
    </row>
    <row r="108" spans="1:24" ht="22.5" customHeight="1" x14ac:dyDescent="0.15">
      <c r="A108" s="267" t="s">
        <v>147</v>
      </c>
      <c r="B108" s="268"/>
      <c r="C108" s="64">
        <f t="shared" si="3"/>
        <v>1808</v>
      </c>
      <c r="D108" s="65">
        <v>1808</v>
      </c>
      <c r="E108" s="66">
        <v>142</v>
      </c>
      <c r="F108" s="67"/>
      <c r="G108" s="66"/>
      <c r="H108" s="118">
        <f t="shared" si="4"/>
        <v>200.22148394241418</v>
      </c>
      <c r="I108" s="69">
        <f t="shared" si="2"/>
        <v>12632</v>
      </c>
      <c r="J108" s="70">
        <v>12632</v>
      </c>
      <c r="K108" s="71">
        <v>2549</v>
      </c>
      <c r="L108" s="72"/>
      <c r="M108" s="69"/>
      <c r="N108" s="73"/>
      <c r="O108" s="72"/>
      <c r="P108" s="119">
        <f t="shared" si="5"/>
        <v>13.988925802879292</v>
      </c>
      <c r="Q108" s="70">
        <v>743</v>
      </c>
      <c r="R108" s="72">
        <v>4</v>
      </c>
      <c r="S108" s="69">
        <v>3213</v>
      </c>
      <c r="T108" s="75">
        <v>3</v>
      </c>
      <c r="V108" s="76"/>
      <c r="W108" s="176">
        <v>903</v>
      </c>
      <c r="X108" s="76"/>
    </row>
    <row r="109" spans="1:24" ht="22.5" customHeight="1" x14ac:dyDescent="0.15">
      <c r="A109" s="267" t="s">
        <v>148</v>
      </c>
      <c r="B109" s="268"/>
      <c r="C109" s="64">
        <f t="shared" si="3"/>
        <v>1119</v>
      </c>
      <c r="D109" s="65">
        <v>1119</v>
      </c>
      <c r="E109" s="66">
        <v>152</v>
      </c>
      <c r="F109" s="67"/>
      <c r="G109" s="66"/>
      <c r="H109" s="118">
        <f t="shared" si="4"/>
        <v>28.677601230138389</v>
      </c>
      <c r="I109" s="69">
        <f t="shared" si="2"/>
        <v>33254</v>
      </c>
      <c r="J109" s="70">
        <v>33254</v>
      </c>
      <c r="K109" s="71">
        <v>15759</v>
      </c>
      <c r="L109" s="72"/>
      <c r="M109" s="69"/>
      <c r="N109" s="73"/>
      <c r="O109" s="72"/>
      <c r="P109" s="119">
        <f t="shared" si="5"/>
        <v>8.522296258329062</v>
      </c>
      <c r="Q109" s="70">
        <v>4763</v>
      </c>
      <c r="R109" s="72">
        <v>20</v>
      </c>
      <c r="S109" s="69">
        <v>8046</v>
      </c>
      <c r="T109" s="75">
        <v>3</v>
      </c>
      <c r="V109" s="76"/>
      <c r="W109" s="176">
        <v>3902</v>
      </c>
      <c r="X109" s="76"/>
    </row>
    <row r="110" spans="1:24" ht="22.5" customHeight="1" x14ac:dyDescent="0.15">
      <c r="A110" s="267" t="s">
        <v>149</v>
      </c>
      <c r="B110" s="268"/>
      <c r="C110" s="64">
        <f t="shared" si="3"/>
        <v>13930</v>
      </c>
      <c r="D110" s="65">
        <v>13930</v>
      </c>
      <c r="E110" s="66">
        <v>1078</v>
      </c>
      <c r="F110" s="67"/>
      <c r="G110" s="66"/>
      <c r="H110" s="68">
        <f>C110*100/W110</f>
        <v>180.37032241356985</v>
      </c>
      <c r="I110" s="69">
        <f t="shared" si="2"/>
        <v>91263</v>
      </c>
      <c r="J110" s="70">
        <v>91263</v>
      </c>
      <c r="K110" s="71">
        <v>30560</v>
      </c>
      <c r="L110" s="72">
        <v>5985</v>
      </c>
      <c r="M110" s="69"/>
      <c r="N110" s="73"/>
      <c r="O110" s="72"/>
      <c r="P110" s="74">
        <f t="shared" si="5"/>
        <v>11.817040010358669</v>
      </c>
      <c r="Q110" s="70">
        <v>2717</v>
      </c>
      <c r="R110" s="72">
        <v>29</v>
      </c>
      <c r="S110" s="69">
        <v>56618</v>
      </c>
      <c r="T110" s="75">
        <v>1</v>
      </c>
      <c r="V110" s="76"/>
      <c r="W110" s="176">
        <v>7723</v>
      </c>
      <c r="X110" s="76"/>
    </row>
    <row r="111" spans="1:24" ht="22.5" customHeight="1" x14ac:dyDescent="0.15">
      <c r="A111" s="267" t="s">
        <v>150</v>
      </c>
      <c r="B111" s="268"/>
      <c r="C111" s="64">
        <f t="shared" si="3"/>
        <v>6557</v>
      </c>
      <c r="D111" s="65">
        <v>6557</v>
      </c>
      <c r="E111" s="66">
        <v>1340</v>
      </c>
      <c r="F111" s="67"/>
      <c r="G111" s="66"/>
      <c r="H111" s="202">
        <f t="shared" si="4"/>
        <v>40.562944633467367</v>
      </c>
      <c r="I111" s="69">
        <f t="shared" si="2"/>
        <v>107968</v>
      </c>
      <c r="J111" s="70">
        <v>107968</v>
      </c>
      <c r="K111" s="71">
        <v>45204</v>
      </c>
      <c r="L111" s="72">
        <v>4701</v>
      </c>
      <c r="M111" s="69"/>
      <c r="N111" s="73"/>
      <c r="O111" s="72"/>
      <c r="P111" s="203">
        <f t="shared" si="5"/>
        <v>6.6791215589236002</v>
      </c>
      <c r="Q111" s="70">
        <v>11054</v>
      </c>
      <c r="R111" s="72">
        <v>30</v>
      </c>
      <c r="S111" s="69">
        <v>30721</v>
      </c>
      <c r="T111" s="75">
        <v>3</v>
      </c>
      <c r="U111" s="201"/>
      <c r="V111" s="76" t="s">
        <v>33</v>
      </c>
      <c r="W111" s="176">
        <v>16165</v>
      </c>
      <c r="X111" s="76"/>
    </row>
    <row r="112" spans="1:24" ht="22.5" customHeight="1" x14ac:dyDescent="0.15">
      <c r="A112" s="267" t="s">
        <v>151</v>
      </c>
      <c r="B112" s="268"/>
      <c r="C112" s="64">
        <f t="shared" si="3"/>
        <v>5844</v>
      </c>
      <c r="D112" s="65">
        <v>5844</v>
      </c>
      <c r="E112" s="66">
        <v>260</v>
      </c>
      <c r="F112" s="67"/>
      <c r="G112" s="66"/>
      <c r="H112" s="52">
        <f t="shared" si="4"/>
        <v>131.06077595873515</v>
      </c>
      <c r="I112" s="69">
        <f t="shared" si="2"/>
        <v>21364</v>
      </c>
      <c r="J112" s="70">
        <v>21364</v>
      </c>
      <c r="K112" s="71">
        <v>9772</v>
      </c>
      <c r="L112" s="72">
        <v>55</v>
      </c>
      <c r="M112" s="69"/>
      <c r="N112" s="73"/>
      <c r="O112" s="72"/>
      <c r="P112" s="77">
        <f t="shared" si="5"/>
        <v>4.7912087912087911</v>
      </c>
      <c r="Q112" s="70">
        <v>7240</v>
      </c>
      <c r="R112" s="72">
        <v>34</v>
      </c>
      <c r="S112" s="69"/>
      <c r="T112" s="75"/>
      <c r="V112" s="76"/>
      <c r="W112" s="176">
        <v>4459</v>
      </c>
      <c r="X112" s="76"/>
    </row>
    <row r="113" spans="1:24" ht="22.5" customHeight="1" x14ac:dyDescent="0.15">
      <c r="A113" s="267" t="s">
        <v>152</v>
      </c>
      <c r="B113" s="268"/>
      <c r="C113" s="64">
        <f t="shared" si="3"/>
        <v>8319</v>
      </c>
      <c r="D113" s="65">
        <v>8319</v>
      </c>
      <c r="E113" s="66">
        <v>644</v>
      </c>
      <c r="F113" s="67"/>
      <c r="G113" s="66"/>
      <c r="H113" s="118">
        <f t="shared" si="4"/>
        <v>99.319484240687686</v>
      </c>
      <c r="I113" s="69">
        <f t="shared" si="2"/>
        <v>59167</v>
      </c>
      <c r="J113" s="70">
        <v>59167</v>
      </c>
      <c r="K113" s="71">
        <v>40035</v>
      </c>
      <c r="L113" s="72">
        <v>1739</v>
      </c>
      <c r="M113" s="69"/>
      <c r="N113" s="73"/>
      <c r="O113" s="72"/>
      <c r="P113" s="119">
        <f t="shared" si="5"/>
        <v>7.0638729703915955</v>
      </c>
      <c r="Q113" s="70">
        <v>4947</v>
      </c>
      <c r="R113" s="72">
        <v>29</v>
      </c>
      <c r="S113" s="69">
        <v>31639</v>
      </c>
      <c r="T113" s="75">
        <v>4</v>
      </c>
      <c r="U113" s="201" t="s">
        <v>31</v>
      </c>
      <c r="V113" s="76" t="s">
        <v>34</v>
      </c>
      <c r="W113" s="176">
        <v>8376</v>
      </c>
      <c r="X113" s="76" t="s">
        <v>35</v>
      </c>
    </row>
    <row r="114" spans="1:24" ht="22.5" customHeight="1" x14ac:dyDescent="0.15">
      <c r="A114" s="267" t="s">
        <v>153</v>
      </c>
      <c r="B114" s="268"/>
      <c r="C114" s="64">
        <f>D114+F114</f>
        <v>4832</v>
      </c>
      <c r="D114" s="65">
        <v>4832</v>
      </c>
      <c r="E114" s="66">
        <v>363</v>
      </c>
      <c r="F114" s="67"/>
      <c r="G114" s="66"/>
      <c r="H114" s="182">
        <f>C114*100/W114</f>
        <v>84.298674110258204</v>
      </c>
      <c r="I114" s="69">
        <f t="shared" si="2"/>
        <v>37813</v>
      </c>
      <c r="J114" s="70">
        <v>37813</v>
      </c>
      <c r="K114" s="71">
        <v>19245</v>
      </c>
      <c r="L114" s="72">
        <v>765</v>
      </c>
      <c r="M114" s="69"/>
      <c r="N114" s="73"/>
      <c r="O114" s="72"/>
      <c r="P114" s="183">
        <f>I114/W114</f>
        <v>6.5968248429867415</v>
      </c>
      <c r="Q114" s="70">
        <v>5611</v>
      </c>
      <c r="R114" s="72">
        <v>110</v>
      </c>
      <c r="S114" s="69">
        <v>7495</v>
      </c>
      <c r="T114" s="75">
        <v>3</v>
      </c>
      <c r="V114" s="76"/>
      <c r="W114" s="176">
        <v>5732</v>
      </c>
      <c r="X114" s="76"/>
    </row>
    <row r="115" spans="1:24" ht="22.5" customHeight="1" x14ac:dyDescent="0.15">
      <c r="A115" s="267" t="s">
        <v>154</v>
      </c>
      <c r="B115" s="268"/>
      <c r="C115" s="64">
        <f t="shared" si="3"/>
        <v>823</v>
      </c>
      <c r="D115" s="65">
        <v>823</v>
      </c>
      <c r="E115" s="66">
        <v>34</v>
      </c>
      <c r="F115" s="67"/>
      <c r="G115" s="66"/>
      <c r="H115" s="182">
        <f t="shared" si="4"/>
        <v>104.17721518987342</v>
      </c>
      <c r="I115" s="69">
        <f t="shared" si="2"/>
        <v>265</v>
      </c>
      <c r="J115" s="70">
        <v>265</v>
      </c>
      <c r="K115" s="71"/>
      <c r="L115" s="72"/>
      <c r="M115" s="69"/>
      <c r="N115" s="73"/>
      <c r="O115" s="72"/>
      <c r="P115" s="183">
        <f t="shared" si="5"/>
        <v>0.33544303797468356</v>
      </c>
      <c r="Q115" s="70"/>
      <c r="R115" s="72"/>
      <c r="S115" s="69">
        <v>71</v>
      </c>
      <c r="T115" s="75">
        <v>3</v>
      </c>
      <c r="V115" s="76"/>
      <c r="W115" s="176">
        <v>790</v>
      </c>
      <c r="X115" s="76"/>
    </row>
    <row r="116" spans="1:24" ht="22.5" customHeight="1" x14ac:dyDescent="0.15">
      <c r="A116" s="267" t="s">
        <v>155</v>
      </c>
      <c r="B116" s="268"/>
      <c r="C116" s="64">
        <f t="shared" si="3"/>
        <v>6836</v>
      </c>
      <c r="D116" s="65">
        <v>6836</v>
      </c>
      <c r="E116" s="66">
        <v>368</v>
      </c>
      <c r="F116" s="67"/>
      <c r="G116" s="66"/>
      <c r="H116" s="118">
        <f t="shared" si="4"/>
        <v>206.33866586175671</v>
      </c>
      <c r="I116" s="69">
        <f t="shared" si="2"/>
        <v>45545</v>
      </c>
      <c r="J116" s="70">
        <v>45545</v>
      </c>
      <c r="K116" s="71">
        <v>22993</v>
      </c>
      <c r="L116" s="72">
        <v>1160</v>
      </c>
      <c r="M116" s="69"/>
      <c r="N116" s="73"/>
      <c r="O116" s="72"/>
      <c r="P116" s="119">
        <f t="shared" si="5"/>
        <v>13.747358889224268</v>
      </c>
      <c r="Q116" s="70">
        <v>10002</v>
      </c>
      <c r="R116" s="72">
        <v>72</v>
      </c>
      <c r="S116" s="69"/>
      <c r="T116" s="75"/>
      <c r="V116" s="76"/>
      <c r="W116" s="176">
        <v>3313</v>
      </c>
      <c r="X116" s="76"/>
    </row>
    <row r="117" spans="1:24" ht="22.5" customHeight="1" x14ac:dyDescent="0.15">
      <c r="A117" s="267" t="s">
        <v>156</v>
      </c>
      <c r="B117" s="268"/>
      <c r="C117" s="64">
        <f t="shared" si="3"/>
        <v>1350</v>
      </c>
      <c r="D117" s="65">
        <v>1350</v>
      </c>
      <c r="E117" s="66">
        <v>50</v>
      </c>
      <c r="F117" s="67">
        <v>0</v>
      </c>
      <c r="G117" s="66">
        <v>0</v>
      </c>
      <c r="H117" s="118">
        <f t="shared" si="4"/>
        <v>130.94083414161008</v>
      </c>
      <c r="I117" s="69">
        <f t="shared" si="2"/>
        <v>1237</v>
      </c>
      <c r="J117" s="70">
        <v>1237</v>
      </c>
      <c r="K117" s="71">
        <v>355</v>
      </c>
      <c r="L117" s="72">
        <v>89</v>
      </c>
      <c r="M117" s="69">
        <v>0</v>
      </c>
      <c r="N117" s="73">
        <v>0</v>
      </c>
      <c r="O117" s="72">
        <v>0</v>
      </c>
      <c r="P117" s="119">
        <f t="shared" si="5"/>
        <v>1.1998060135790494</v>
      </c>
      <c r="Q117" s="70">
        <v>220</v>
      </c>
      <c r="R117" s="72">
        <v>3</v>
      </c>
      <c r="S117" s="69">
        <v>1235</v>
      </c>
      <c r="T117" s="75">
        <v>2</v>
      </c>
      <c r="V117" s="76"/>
      <c r="W117" s="176">
        <v>1031</v>
      </c>
      <c r="X117" s="76"/>
    </row>
    <row r="118" spans="1:24" ht="22.5" customHeight="1" x14ac:dyDescent="0.15">
      <c r="A118" s="267" t="s">
        <v>157</v>
      </c>
      <c r="B118" s="268"/>
      <c r="C118" s="64">
        <f t="shared" si="3"/>
        <v>1678</v>
      </c>
      <c r="D118" s="65">
        <v>1678</v>
      </c>
      <c r="E118" s="66">
        <v>481</v>
      </c>
      <c r="F118" s="67"/>
      <c r="G118" s="66"/>
      <c r="H118" s="182">
        <f t="shared" si="4"/>
        <v>29.815209665955933</v>
      </c>
      <c r="I118" s="69">
        <f t="shared" si="2"/>
        <v>35119</v>
      </c>
      <c r="J118" s="70">
        <v>35119</v>
      </c>
      <c r="K118" s="71">
        <v>20034</v>
      </c>
      <c r="L118" s="72">
        <v>62</v>
      </c>
      <c r="M118" s="69"/>
      <c r="N118" s="73"/>
      <c r="O118" s="72"/>
      <c r="P118" s="183">
        <f t="shared" si="5"/>
        <v>6.2400497512437809</v>
      </c>
      <c r="Q118" s="70">
        <v>10300</v>
      </c>
      <c r="R118" s="72">
        <v>72</v>
      </c>
      <c r="S118" s="69">
        <v>9418</v>
      </c>
      <c r="T118" s="75">
        <v>3</v>
      </c>
      <c r="V118" s="76"/>
      <c r="W118" s="176">
        <v>5628</v>
      </c>
      <c r="X118" s="76"/>
    </row>
    <row r="119" spans="1:24" ht="22.5" customHeight="1" x14ac:dyDescent="0.15">
      <c r="A119" s="267" t="s">
        <v>158</v>
      </c>
      <c r="B119" s="268"/>
      <c r="C119" s="64">
        <f t="shared" si="3"/>
        <v>2024</v>
      </c>
      <c r="D119" s="65">
        <v>2024</v>
      </c>
      <c r="E119" s="66">
        <v>617</v>
      </c>
      <c r="F119" s="67" t="s">
        <v>26</v>
      </c>
      <c r="G119" s="66" t="s">
        <v>26</v>
      </c>
      <c r="H119" s="118">
        <f t="shared" si="4"/>
        <v>32.430700208299953</v>
      </c>
      <c r="I119" s="69">
        <f t="shared" si="2"/>
        <v>61215</v>
      </c>
      <c r="J119" s="70">
        <v>60479</v>
      </c>
      <c r="K119" s="71">
        <v>30830</v>
      </c>
      <c r="L119" s="72">
        <v>0</v>
      </c>
      <c r="M119" s="69">
        <v>736</v>
      </c>
      <c r="N119" s="73">
        <v>233</v>
      </c>
      <c r="O119" s="72">
        <v>0</v>
      </c>
      <c r="P119" s="119">
        <f t="shared" si="5"/>
        <v>9.8085242749559374</v>
      </c>
      <c r="Q119" s="70">
        <v>1022</v>
      </c>
      <c r="R119" s="72">
        <v>17</v>
      </c>
      <c r="S119" s="69">
        <v>15531</v>
      </c>
      <c r="T119" s="75">
        <v>2</v>
      </c>
      <c r="V119" s="76"/>
      <c r="W119" s="176">
        <v>6241</v>
      </c>
      <c r="X119" s="76"/>
    </row>
    <row r="120" spans="1:24" ht="22.5" customHeight="1" x14ac:dyDescent="0.15">
      <c r="A120" s="267" t="s">
        <v>159</v>
      </c>
      <c r="B120" s="268"/>
      <c r="C120" s="65"/>
      <c r="D120" s="65">
        <v>752</v>
      </c>
      <c r="E120" s="66">
        <v>21</v>
      </c>
      <c r="F120" s="67">
        <v>0</v>
      </c>
      <c r="G120" s="66">
        <v>0</v>
      </c>
      <c r="H120" s="118">
        <f t="shared" si="4"/>
        <v>0</v>
      </c>
      <c r="I120" s="69">
        <f t="shared" si="2"/>
        <v>10469</v>
      </c>
      <c r="J120" s="70">
        <v>10469</v>
      </c>
      <c r="K120" s="71">
        <v>2403</v>
      </c>
      <c r="L120" s="72">
        <v>10</v>
      </c>
      <c r="M120" s="69">
        <v>0</v>
      </c>
      <c r="N120" s="73">
        <v>0</v>
      </c>
      <c r="O120" s="72">
        <v>0</v>
      </c>
      <c r="P120" s="119">
        <f t="shared" si="5"/>
        <v>3.3522254242715337</v>
      </c>
      <c r="Q120" s="70">
        <v>91</v>
      </c>
      <c r="R120" s="72">
        <v>2</v>
      </c>
      <c r="S120" s="69">
        <v>32786</v>
      </c>
      <c r="T120" s="75">
        <v>1</v>
      </c>
      <c r="V120" s="76"/>
      <c r="W120" s="176">
        <v>3123</v>
      </c>
      <c r="X120" s="76"/>
    </row>
    <row r="121" spans="1:24" ht="22.5" customHeight="1" x14ac:dyDescent="0.15">
      <c r="A121" s="267" t="s">
        <v>160</v>
      </c>
      <c r="B121" s="268"/>
      <c r="C121" s="64"/>
      <c r="D121" s="65">
        <v>4418</v>
      </c>
      <c r="E121" s="66"/>
      <c r="F121" s="67"/>
      <c r="G121" s="66"/>
      <c r="H121" s="118">
        <f t="shared" si="4"/>
        <v>0</v>
      </c>
      <c r="I121" s="69">
        <f t="shared" si="2"/>
        <v>37208</v>
      </c>
      <c r="J121" s="70">
        <v>37208</v>
      </c>
      <c r="K121" s="71"/>
      <c r="L121" s="72"/>
      <c r="M121" s="69"/>
      <c r="N121" s="73"/>
      <c r="O121" s="72"/>
      <c r="P121" s="119">
        <f t="shared" si="5"/>
        <v>4.5193732539778937</v>
      </c>
      <c r="Q121" s="70"/>
      <c r="R121" s="72"/>
      <c r="S121" s="69"/>
      <c r="T121" s="75"/>
      <c r="V121" s="76"/>
      <c r="W121" s="176">
        <v>8233</v>
      </c>
      <c r="X121" s="76"/>
    </row>
    <row r="122" spans="1:24" ht="22.5" customHeight="1" x14ac:dyDescent="0.15">
      <c r="A122" s="267" t="s">
        <v>161</v>
      </c>
      <c r="B122" s="268"/>
      <c r="C122" s="64">
        <f t="shared" si="3"/>
        <v>2545</v>
      </c>
      <c r="D122" s="65">
        <v>2545</v>
      </c>
      <c r="E122" s="66">
        <v>184</v>
      </c>
      <c r="F122" s="67"/>
      <c r="G122" s="66"/>
      <c r="H122" s="118">
        <f t="shared" si="4"/>
        <v>62.224938875305625</v>
      </c>
      <c r="I122" s="69">
        <f t="shared" si="2"/>
        <v>11757</v>
      </c>
      <c r="J122" s="70">
        <v>11757</v>
      </c>
      <c r="K122" s="71">
        <v>4603</v>
      </c>
      <c r="L122" s="72"/>
      <c r="M122" s="69"/>
      <c r="N122" s="73"/>
      <c r="O122" s="72"/>
      <c r="P122" s="119">
        <f t="shared" si="5"/>
        <v>2.8745721271393645</v>
      </c>
      <c r="Q122" s="70">
        <v>840</v>
      </c>
      <c r="R122" s="72">
        <v>5</v>
      </c>
      <c r="S122" s="69">
        <v>2339</v>
      </c>
      <c r="T122" s="75">
        <v>3</v>
      </c>
      <c r="V122" s="76"/>
      <c r="W122" s="176">
        <v>4090</v>
      </c>
      <c r="X122" s="76"/>
    </row>
    <row r="123" spans="1:24" ht="22.5" customHeight="1" x14ac:dyDescent="0.15">
      <c r="A123" s="267" t="s">
        <v>162</v>
      </c>
      <c r="B123" s="268"/>
      <c r="C123" s="64">
        <f t="shared" si="3"/>
        <v>1041</v>
      </c>
      <c r="D123" s="65">
        <v>1041</v>
      </c>
      <c r="E123" s="66">
        <v>100</v>
      </c>
      <c r="F123" s="67"/>
      <c r="G123" s="66"/>
      <c r="H123" s="118">
        <f>C123*100/W123</f>
        <v>27.358738501971089</v>
      </c>
      <c r="I123" s="69">
        <f t="shared" si="2"/>
        <v>13854</v>
      </c>
      <c r="J123" s="70">
        <v>13854</v>
      </c>
      <c r="K123" s="71">
        <v>3230</v>
      </c>
      <c r="L123" s="72">
        <v>0</v>
      </c>
      <c r="M123" s="69"/>
      <c r="N123" s="73"/>
      <c r="O123" s="72"/>
      <c r="P123" s="119">
        <f>I123/W123</f>
        <v>3.6409986859395533</v>
      </c>
      <c r="Q123" s="70">
        <v>893</v>
      </c>
      <c r="R123" s="72">
        <v>18</v>
      </c>
      <c r="S123" s="69">
        <v>5446</v>
      </c>
      <c r="T123" s="75">
        <v>2</v>
      </c>
      <c r="V123" s="76"/>
      <c r="W123" s="176">
        <v>3805</v>
      </c>
      <c r="X123" s="76"/>
    </row>
    <row r="124" spans="1:24" ht="22.5" customHeight="1" x14ac:dyDescent="0.15">
      <c r="A124" s="267" t="s">
        <v>163</v>
      </c>
      <c r="B124" s="268"/>
      <c r="C124" s="64">
        <f t="shared" si="3"/>
        <v>7206</v>
      </c>
      <c r="D124" s="65">
        <v>7206</v>
      </c>
      <c r="E124" s="66">
        <v>273</v>
      </c>
      <c r="F124" s="67"/>
      <c r="G124" s="66"/>
      <c r="H124" s="118">
        <f t="shared" si="4"/>
        <v>76.100961030731867</v>
      </c>
      <c r="I124" s="69">
        <f t="shared" si="2"/>
        <v>61353</v>
      </c>
      <c r="J124" s="70">
        <v>61353</v>
      </c>
      <c r="K124" s="71">
        <v>25881</v>
      </c>
      <c r="L124" s="72">
        <v>1187</v>
      </c>
      <c r="M124" s="69"/>
      <c r="N124" s="73"/>
      <c r="O124" s="72"/>
      <c r="P124" s="119">
        <f t="shared" si="5"/>
        <v>6.4793536804308793</v>
      </c>
      <c r="Q124" s="70">
        <v>483</v>
      </c>
      <c r="R124" s="72">
        <v>21</v>
      </c>
      <c r="S124" s="69">
        <v>24413</v>
      </c>
      <c r="T124" s="75">
        <v>2</v>
      </c>
      <c r="V124" s="76"/>
      <c r="W124" s="176">
        <v>9469</v>
      </c>
      <c r="X124" s="76"/>
    </row>
    <row r="125" spans="1:24" ht="22.5" customHeight="1" x14ac:dyDescent="0.15">
      <c r="A125" s="267" t="s">
        <v>164</v>
      </c>
      <c r="B125" s="268"/>
      <c r="C125" s="64">
        <f t="shared" si="3"/>
        <v>3016</v>
      </c>
      <c r="D125" s="65">
        <v>3016</v>
      </c>
      <c r="E125" s="66">
        <v>170</v>
      </c>
      <c r="F125" s="67"/>
      <c r="G125" s="66"/>
      <c r="H125" s="118">
        <f>C125*100/W125</f>
        <v>34.996518913901134</v>
      </c>
      <c r="I125" s="69">
        <f t="shared" si="2"/>
        <v>25069</v>
      </c>
      <c r="J125" s="70">
        <v>25069</v>
      </c>
      <c r="K125" s="71">
        <v>7457</v>
      </c>
      <c r="L125" s="72">
        <v>846</v>
      </c>
      <c r="M125" s="69"/>
      <c r="N125" s="73"/>
      <c r="O125" s="72"/>
      <c r="P125" s="119">
        <f t="shared" si="5"/>
        <v>2.9089115804130889</v>
      </c>
      <c r="Q125" s="70">
        <v>1726</v>
      </c>
      <c r="R125" s="72">
        <v>7</v>
      </c>
      <c r="S125" s="69">
        <v>10780</v>
      </c>
      <c r="T125" s="75">
        <v>2</v>
      </c>
      <c r="V125" s="76"/>
      <c r="W125" s="176">
        <v>8618</v>
      </c>
      <c r="X125" s="76"/>
    </row>
    <row r="126" spans="1:24" ht="22.5" customHeight="1" x14ac:dyDescent="0.15">
      <c r="A126" s="267" t="s">
        <v>165</v>
      </c>
      <c r="B126" s="268"/>
      <c r="C126" s="64">
        <f t="shared" si="3"/>
        <v>2073</v>
      </c>
      <c r="D126" s="65">
        <v>2073</v>
      </c>
      <c r="E126" s="66">
        <v>94</v>
      </c>
      <c r="F126" s="67"/>
      <c r="G126" s="66"/>
      <c r="H126" s="118">
        <f t="shared" si="4"/>
        <v>81.775147928994087</v>
      </c>
      <c r="I126" s="69">
        <f t="shared" si="2"/>
        <v>11885</v>
      </c>
      <c r="J126" s="70">
        <v>11885</v>
      </c>
      <c r="K126" s="71">
        <v>5073</v>
      </c>
      <c r="L126" s="72">
        <v>1060</v>
      </c>
      <c r="M126" s="69"/>
      <c r="N126" s="73"/>
      <c r="O126" s="72"/>
      <c r="P126" s="119">
        <f>I126/W126</f>
        <v>4.6883629191321496</v>
      </c>
      <c r="Q126" s="70">
        <v>229</v>
      </c>
      <c r="R126" s="72">
        <v>7</v>
      </c>
      <c r="S126" s="69">
        <v>3967</v>
      </c>
      <c r="T126" s="75">
        <v>2</v>
      </c>
      <c r="V126" s="76"/>
      <c r="W126" s="176">
        <v>2535</v>
      </c>
      <c r="X126" s="76"/>
    </row>
    <row r="127" spans="1:24" ht="22.5" customHeight="1" thickBot="1" x14ac:dyDescent="0.2">
      <c r="A127" s="263" t="s">
        <v>166</v>
      </c>
      <c r="B127" s="264"/>
      <c r="C127" s="204">
        <f t="shared" si="3"/>
        <v>1288</v>
      </c>
      <c r="D127" s="205">
        <v>1288</v>
      </c>
      <c r="E127" s="206"/>
      <c r="F127" s="207"/>
      <c r="G127" s="206"/>
      <c r="H127" s="68"/>
      <c r="I127" s="208">
        <f t="shared" si="2"/>
        <v>105</v>
      </c>
      <c r="J127" s="209">
        <v>105</v>
      </c>
      <c r="K127" s="210"/>
      <c r="L127" s="211"/>
      <c r="M127" s="212"/>
      <c r="N127" s="213"/>
      <c r="O127" s="211"/>
      <c r="P127" s="74"/>
      <c r="Q127" s="209"/>
      <c r="R127" s="211"/>
      <c r="S127" s="212"/>
      <c r="T127" s="214"/>
      <c r="V127" s="215"/>
      <c r="W127" s="216">
        <v>0</v>
      </c>
      <c r="X127" s="215"/>
    </row>
    <row r="128" spans="1:24" ht="22.5" customHeight="1" thickTop="1" x14ac:dyDescent="0.15">
      <c r="A128" s="265" t="s">
        <v>36</v>
      </c>
      <c r="B128" s="266"/>
      <c r="C128" s="48">
        <f>SUM(C8:C127)</f>
        <v>911524</v>
      </c>
      <c r="D128" s="49">
        <f>SUM(D8:D127)</f>
        <v>935872</v>
      </c>
      <c r="E128" s="55">
        <f>SUM(E8:E127)</f>
        <v>80735</v>
      </c>
      <c r="F128" s="49">
        <f>SUM(F8:F127)</f>
        <v>4318</v>
      </c>
      <c r="G128" s="55">
        <f>SUM(G8:G127)</f>
        <v>514</v>
      </c>
      <c r="H128" s="217"/>
      <c r="I128" s="218">
        <f>SUM(I8:I127)</f>
        <v>10910770</v>
      </c>
      <c r="J128" s="53">
        <f t="shared" ref="J128:O128" si="6">SUM(J8:J127)</f>
        <v>10698918</v>
      </c>
      <c r="K128" s="54">
        <f t="shared" si="6"/>
        <v>4318209</v>
      </c>
      <c r="L128" s="55">
        <f t="shared" si="6"/>
        <v>223508</v>
      </c>
      <c r="M128" s="53">
        <f t="shared" si="6"/>
        <v>211852</v>
      </c>
      <c r="N128" s="54">
        <f t="shared" si="6"/>
        <v>62913</v>
      </c>
      <c r="O128" s="55">
        <f t="shared" si="6"/>
        <v>603</v>
      </c>
      <c r="P128" s="219">
        <f>(I128)/W8</f>
        <v>5.4773574192874719</v>
      </c>
      <c r="Q128" s="49">
        <f>SUM(Q8:Q127)</f>
        <v>531601</v>
      </c>
      <c r="R128" s="55">
        <f>SUM(R8:R127)</f>
        <v>6731</v>
      </c>
      <c r="S128" s="53">
        <f>SUM(S8:S127)</f>
        <v>4089229</v>
      </c>
      <c r="T128" s="220"/>
      <c r="W128" s="221"/>
    </row>
    <row r="129" spans="1:24" s="13" customFormat="1" ht="9.9499999999999993" customHeight="1" x14ac:dyDescent="0.15">
      <c r="H129" s="222"/>
      <c r="I129" s="12"/>
      <c r="J129" s="12"/>
      <c r="K129" s="12"/>
      <c r="L129" s="12"/>
      <c r="M129" s="12"/>
      <c r="O129" s="12"/>
      <c r="P129" s="12"/>
      <c r="Q129" s="12"/>
      <c r="R129" s="12"/>
      <c r="S129" s="12"/>
      <c r="T129" s="223"/>
      <c r="U129" s="224"/>
      <c r="W129" s="225"/>
      <c r="X129" s="226"/>
    </row>
    <row r="130" spans="1:24" s="13" customFormat="1" ht="9.9499999999999993" customHeight="1" x14ac:dyDescent="0.15">
      <c r="A130" s="13" t="s">
        <v>37</v>
      </c>
      <c r="H130" s="222"/>
      <c r="I130" s="12"/>
      <c r="J130" s="12"/>
      <c r="K130" s="12"/>
      <c r="L130" s="12"/>
      <c r="M130" s="12"/>
      <c r="O130" s="12"/>
      <c r="P130" s="12"/>
      <c r="Q130" s="12"/>
      <c r="R130" s="12"/>
      <c r="S130" s="12"/>
      <c r="T130" s="223"/>
      <c r="U130" s="224"/>
      <c r="W130" s="225"/>
      <c r="X130" s="226"/>
    </row>
    <row r="131" spans="1:24" s="13" customFormat="1" ht="9.9499999999999993" customHeight="1" x14ac:dyDescent="0.15">
      <c r="H131" s="222"/>
      <c r="I131" s="12"/>
      <c r="J131" s="12"/>
      <c r="K131" s="12"/>
      <c r="L131" s="12"/>
      <c r="M131" s="12"/>
      <c r="O131" s="12"/>
      <c r="P131" s="12"/>
      <c r="Q131" s="12"/>
      <c r="R131" s="12"/>
      <c r="S131" s="12"/>
      <c r="T131" s="223"/>
      <c r="U131" s="224"/>
      <c r="W131" s="225"/>
      <c r="X131" s="226"/>
    </row>
    <row r="132" spans="1:24" s="13" customFormat="1" ht="9.9499999999999993" customHeight="1" x14ac:dyDescent="0.15">
      <c r="A132" s="13" t="s">
        <v>38</v>
      </c>
      <c r="H132" s="222"/>
      <c r="I132" s="12"/>
      <c r="J132" s="12"/>
      <c r="K132" s="12"/>
      <c r="L132" s="12"/>
      <c r="M132" s="12"/>
      <c r="O132" s="12"/>
      <c r="P132" s="12"/>
      <c r="Q132" s="12"/>
      <c r="R132" s="12"/>
      <c r="S132" s="12"/>
      <c r="T132" s="223"/>
      <c r="U132" s="224"/>
      <c r="W132" s="225"/>
      <c r="X132" s="226"/>
    </row>
    <row r="133" spans="1:24" s="13" customFormat="1" ht="9.9499999999999993" customHeight="1" x14ac:dyDescent="0.15">
      <c r="A133" s="13" t="s">
        <v>39</v>
      </c>
      <c r="H133" s="222"/>
      <c r="I133" s="12"/>
      <c r="J133" s="12"/>
      <c r="K133" s="12"/>
      <c r="L133" s="12"/>
      <c r="M133" s="12"/>
      <c r="O133" s="12"/>
      <c r="P133" s="12"/>
      <c r="Q133" s="12"/>
      <c r="R133" s="12"/>
      <c r="S133" s="12"/>
      <c r="T133" s="223"/>
      <c r="U133" s="224"/>
      <c r="W133" s="225"/>
      <c r="X133" s="226"/>
    </row>
    <row r="134" spans="1:24" s="13" customFormat="1" ht="9.9499999999999993" customHeight="1" x14ac:dyDescent="0.15">
      <c r="H134" s="222"/>
      <c r="I134" s="12"/>
      <c r="J134" s="12"/>
      <c r="K134" s="12"/>
      <c r="L134" s="12"/>
      <c r="M134" s="12"/>
      <c r="O134" s="12"/>
      <c r="P134" s="12"/>
      <c r="Q134" s="12"/>
      <c r="R134" s="12"/>
      <c r="S134" s="12"/>
      <c r="T134" s="223"/>
      <c r="U134" s="224"/>
      <c r="W134" s="225"/>
      <c r="X134" s="226"/>
    </row>
    <row r="135" spans="1:24" s="13" customFormat="1" ht="9.9499999999999993" customHeight="1" x14ac:dyDescent="0.15">
      <c r="A135" s="227" t="s">
        <v>40</v>
      </c>
      <c r="B135" s="227"/>
      <c r="C135" s="228"/>
      <c r="D135" s="228"/>
      <c r="E135" s="228"/>
      <c r="F135" s="229"/>
      <c r="G135" s="229"/>
      <c r="H135" s="230"/>
      <c r="I135" s="231"/>
      <c r="J135" s="230"/>
      <c r="K135" s="232"/>
      <c r="L135" s="230"/>
      <c r="M135" s="233"/>
      <c r="N135" s="233"/>
      <c r="O135" s="12"/>
      <c r="P135" s="12"/>
      <c r="Q135" s="12"/>
      <c r="R135" s="12"/>
      <c r="S135" s="12"/>
      <c r="T135" s="223"/>
      <c r="U135" s="224"/>
      <c r="W135" s="225"/>
      <c r="X135" s="226"/>
    </row>
    <row r="136" spans="1:24" s="13" customFormat="1" ht="9.9499999999999993" customHeight="1" x14ac:dyDescent="0.15">
      <c r="B136" s="234" t="s">
        <v>41</v>
      </c>
      <c r="C136" s="235"/>
      <c r="D136" s="236"/>
      <c r="E136" s="237" t="s">
        <v>42</v>
      </c>
      <c r="F136" s="238"/>
      <c r="G136" s="239"/>
      <c r="H136" s="239"/>
      <c r="I136" s="240"/>
      <c r="J136" s="241"/>
      <c r="K136" s="240"/>
      <c r="L136" s="242"/>
      <c r="M136" s="240"/>
      <c r="N136" s="243"/>
      <c r="O136" s="243"/>
      <c r="P136" s="243"/>
      <c r="Q136" s="243"/>
      <c r="R136" s="243"/>
      <c r="S136" s="243"/>
      <c r="T136" s="244"/>
      <c r="U136" s="224"/>
      <c r="W136" s="225"/>
      <c r="X136" s="226"/>
    </row>
    <row r="137" spans="1:24" s="13" customFormat="1" ht="9.9499999999999993" customHeight="1" x14ac:dyDescent="0.15">
      <c r="H137" s="22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223"/>
      <c r="U137" s="224"/>
      <c r="W137" s="225"/>
      <c r="X137" s="226"/>
    </row>
    <row r="138" spans="1:24" s="13" customFormat="1" ht="9.9499999999999993" customHeight="1" x14ac:dyDescent="0.15">
      <c r="A138" s="13" t="s">
        <v>43</v>
      </c>
      <c r="I138" s="12"/>
      <c r="J138" s="245"/>
      <c r="K138" s="245"/>
      <c r="L138" s="245"/>
      <c r="M138" s="245"/>
      <c r="N138" s="245"/>
      <c r="O138" s="245"/>
      <c r="P138" s="245"/>
      <c r="Q138" s="245"/>
      <c r="R138" s="245"/>
      <c r="S138" s="245"/>
      <c r="U138" s="224"/>
    </row>
    <row r="139" spans="1:24" s="13" customFormat="1" ht="9.9499999999999993" customHeight="1" x14ac:dyDescent="0.15">
      <c r="B139" s="246" t="s">
        <v>44</v>
      </c>
      <c r="C139" s="247"/>
      <c r="D139" s="248"/>
      <c r="E139" s="249" t="s">
        <v>45</v>
      </c>
      <c r="F139" s="249"/>
      <c r="G139" s="249"/>
      <c r="H139" s="249"/>
      <c r="I139" s="250"/>
      <c r="J139" s="251"/>
      <c r="K139" s="251"/>
      <c r="L139" s="251"/>
      <c r="M139" s="251"/>
      <c r="N139" s="251"/>
      <c r="O139" s="251"/>
      <c r="P139" s="251"/>
      <c r="Q139" s="251"/>
      <c r="R139" s="251"/>
      <c r="S139" s="251"/>
      <c r="T139" s="252"/>
      <c r="U139" s="224"/>
    </row>
    <row r="140" spans="1:24" s="13" customFormat="1" ht="9.9499999999999993" customHeight="1" x14ac:dyDescent="0.15">
      <c r="B140" s="253" t="s">
        <v>46</v>
      </c>
      <c r="C140" s="254"/>
      <c r="D140" s="255"/>
      <c r="E140" s="256" t="s">
        <v>47</v>
      </c>
      <c r="F140" s="256"/>
      <c r="G140" s="256"/>
      <c r="H140" s="256"/>
      <c r="I140" s="257"/>
      <c r="J140" s="258"/>
      <c r="K140" s="258"/>
      <c r="L140" s="258"/>
      <c r="M140" s="258"/>
      <c r="N140" s="258"/>
      <c r="O140" s="258"/>
      <c r="P140" s="258"/>
      <c r="Q140" s="258"/>
      <c r="R140" s="258"/>
      <c r="S140" s="258"/>
      <c r="T140" s="259"/>
      <c r="U140" s="224"/>
    </row>
    <row r="141" spans="1:24" s="13" customFormat="1" ht="9.9499999999999993" customHeight="1" x14ac:dyDescent="0.15">
      <c r="H141" s="222"/>
      <c r="I141" s="12"/>
      <c r="J141" s="12"/>
      <c r="K141" s="12"/>
      <c r="L141" s="12"/>
      <c r="M141" s="12"/>
      <c r="O141" s="12"/>
      <c r="P141" s="12"/>
      <c r="Q141" s="12"/>
      <c r="R141" s="12"/>
      <c r="S141" s="12"/>
      <c r="T141" s="223"/>
      <c r="U141" s="224"/>
      <c r="W141" s="225"/>
      <c r="X141" s="226"/>
    </row>
    <row r="142" spans="1:24" s="13" customFormat="1" ht="9.9499999999999993" customHeight="1" x14ac:dyDescent="0.15">
      <c r="H142" s="222"/>
      <c r="I142" s="12"/>
      <c r="J142" s="12"/>
      <c r="K142" s="12"/>
      <c r="L142" s="12"/>
      <c r="M142" s="12"/>
      <c r="O142" s="12"/>
      <c r="P142" s="12"/>
      <c r="Q142" s="12"/>
      <c r="R142" s="12"/>
      <c r="S142" s="12"/>
      <c r="T142" s="223"/>
      <c r="U142" s="224"/>
      <c r="W142" s="225"/>
      <c r="X142" s="226"/>
    </row>
    <row r="143" spans="1:24" s="13" customFormat="1" ht="9.9499999999999993" customHeight="1" x14ac:dyDescent="0.15">
      <c r="H143" s="222"/>
      <c r="I143" s="12"/>
      <c r="J143" s="12"/>
      <c r="K143" s="12"/>
      <c r="L143" s="12"/>
      <c r="M143" s="12"/>
      <c r="O143" s="12"/>
      <c r="P143" s="12"/>
      <c r="Q143" s="12"/>
      <c r="R143" s="12"/>
      <c r="S143" s="12"/>
      <c r="T143" s="223"/>
      <c r="U143" s="224"/>
      <c r="W143" s="225"/>
      <c r="X143" s="226"/>
    </row>
    <row r="144" spans="1:2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</sheetData>
  <mergeCells count="100">
    <mergeCell ref="V3:V7"/>
    <mergeCell ref="W3:W7"/>
    <mergeCell ref="X3:X7"/>
    <mergeCell ref="H4:H6"/>
    <mergeCell ref="P4:P6"/>
    <mergeCell ref="Q4:Q6"/>
    <mergeCell ref="R4:R6"/>
    <mergeCell ref="S4:S6"/>
    <mergeCell ref="T4:T7"/>
    <mergeCell ref="D5:E5"/>
    <mergeCell ref="F5:G5"/>
    <mergeCell ref="J5:L5"/>
    <mergeCell ref="M5:O5"/>
    <mergeCell ref="A8:B8"/>
    <mergeCell ref="A3:B7"/>
    <mergeCell ref="A46:B46"/>
    <mergeCell ref="W46:W47"/>
    <mergeCell ref="W9:W10"/>
    <mergeCell ref="A10:B10"/>
    <mergeCell ref="A11:B11"/>
    <mergeCell ref="W11:W21"/>
    <mergeCell ref="A22:B22"/>
    <mergeCell ref="W22:W25"/>
    <mergeCell ref="A23:B23"/>
    <mergeCell ref="A24:B24"/>
    <mergeCell ref="A25:B25"/>
    <mergeCell ref="A9:B9"/>
    <mergeCell ref="A26:B26"/>
    <mergeCell ref="A27:B27"/>
    <mergeCell ref="W27:W45"/>
    <mergeCell ref="A44:B44"/>
    <mergeCell ref="A45:B45"/>
    <mergeCell ref="A62:B62"/>
    <mergeCell ref="W62:W70"/>
    <mergeCell ref="A48:B48"/>
    <mergeCell ref="A49:B49"/>
    <mergeCell ref="A50:B50"/>
    <mergeCell ref="W50:W51"/>
    <mergeCell ref="A51:B51"/>
    <mergeCell ref="A52:B52"/>
    <mergeCell ref="W52:W54"/>
    <mergeCell ref="A55:B55"/>
    <mergeCell ref="W55:W58"/>
    <mergeCell ref="A59:B59"/>
    <mergeCell ref="A60:B60"/>
    <mergeCell ref="A61:B61"/>
    <mergeCell ref="A87:B87"/>
    <mergeCell ref="W87:W88"/>
    <mergeCell ref="A88:B88"/>
    <mergeCell ref="A71:B71"/>
    <mergeCell ref="W71:W75"/>
    <mergeCell ref="A73:B73"/>
    <mergeCell ref="A74:B74"/>
    <mergeCell ref="A75:B75"/>
    <mergeCell ref="A76:B76"/>
    <mergeCell ref="W76:W78"/>
    <mergeCell ref="A78:B78"/>
    <mergeCell ref="A79:B79"/>
    <mergeCell ref="A80:B80"/>
    <mergeCell ref="W80:W84"/>
    <mergeCell ref="A85:B85"/>
    <mergeCell ref="A86:B86"/>
    <mergeCell ref="W98:W101"/>
    <mergeCell ref="A102:B102"/>
    <mergeCell ref="A89:B89"/>
    <mergeCell ref="A90:B90"/>
    <mergeCell ref="A91:B91"/>
    <mergeCell ref="A92:B92"/>
    <mergeCell ref="A93:B93"/>
    <mergeCell ref="A94:B94"/>
    <mergeCell ref="A108:B108"/>
    <mergeCell ref="A95:B95"/>
    <mergeCell ref="A96:B96"/>
    <mergeCell ref="A97:B97"/>
    <mergeCell ref="A98:B98"/>
    <mergeCell ref="A103:B103"/>
    <mergeCell ref="A104:B104"/>
    <mergeCell ref="A105:B105"/>
    <mergeCell ref="A106:B106"/>
    <mergeCell ref="A107:B107"/>
    <mergeCell ref="A120:B120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7:B127"/>
    <mergeCell ref="A128:B128"/>
    <mergeCell ref="A121:B121"/>
    <mergeCell ref="A122:B122"/>
    <mergeCell ref="A123:B123"/>
    <mergeCell ref="A124:B124"/>
    <mergeCell ref="A125:B125"/>
    <mergeCell ref="A126:B126"/>
  </mergeCells>
  <phoneticPr fontId="3"/>
  <printOptions horizontalCentered="1"/>
  <pageMargins left="0.51181102362204722" right="0.51181102362204722" top="0.59055118110236227" bottom="0.59055118110236227" header="0.39370078740157483" footer="0.39370078740157483"/>
  <pageSetup paperSize="9" firstPageNumber="33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8貸出</vt:lpstr>
      <vt:lpstr>'8貸出'!Print_Area</vt:lpstr>
      <vt:lpstr>'8貸出'!Print_Titles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県立長野図書館</dc:creator>
  <cp:lastModifiedBy>lics-pc</cp:lastModifiedBy>
  <dcterms:created xsi:type="dcterms:W3CDTF">2024-10-20T00:37:57Z</dcterms:created>
  <dcterms:modified xsi:type="dcterms:W3CDTF">2024-10-20T01:20:00Z</dcterms:modified>
</cp:coreProperties>
</file>