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tg.vdi.pref.nagano.lg.jp\単独現地\県立長野図書館\～R4まで\20企画係\61_公共図書館概況調査\R6公共図書館概況調査\長野県公共図書館概況調査\11_編集\"/>
    </mc:Choice>
  </mc:AlternateContent>
  <xr:revisionPtr revIDLastSave="0" documentId="13_ncr:1_{A4DC8256-0BC8-4685-80F2-A73E6C548E71}" xr6:coauthVersionLast="47" xr6:coauthVersionMax="47" xr10:uidLastSave="{00000000-0000-0000-0000-000000000000}"/>
  <bookViews>
    <workbookView xWindow="-110" yWindow="-110" windowWidth="19420" windowHeight="10420" xr2:uid="{1321E8C7-2681-4570-BFA3-1AF2D9798D12}"/>
  </bookViews>
  <sheets>
    <sheet name="5資料" sheetId="1" r:id="rId1"/>
  </sheets>
  <definedNames>
    <definedName name="_xlnm._FilterDatabase" localSheetId="0" hidden="1">'5資料'!$A$7:$V$128</definedName>
    <definedName name="_xlnm.Print_Area" localSheetId="0">'5資料'!$A:$Q</definedName>
    <definedName name="_xlnm.Print_Titles" localSheetId="0">'5資料'!$4:$7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8" i="1" l="1"/>
  <c r="P128" i="1"/>
  <c r="N128" i="1"/>
  <c r="M128" i="1"/>
  <c r="L128" i="1"/>
  <c r="J128" i="1"/>
  <c r="K128" i="1" s="1"/>
  <c r="I128" i="1"/>
  <c r="H128" i="1"/>
  <c r="G128" i="1"/>
  <c r="F128" i="1"/>
  <c r="E128" i="1"/>
  <c r="D128" i="1"/>
  <c r="C128" i="1"/>
  <c r="O128" i="1" s="1"/>
  <c r="O126" i="1"/>
  <c r="K126" i="1"/>
  <c r="O125" i="1"/>
  <c r="K125" i="1"/>
  <c r="O124" i="1"/>
  <c r="K124" i="1"/>
  <c r="O123" i="1"/>
  <c r="K123" i="1"/>
  <c r="O122" i="1"/>
  <c r="K122" i="1"/>
  <c r="O121" i="1"/>
  <c r="K121" i="1"/>
  <c r="O120" i="1"/>
  <c r="O119" i="1"/>
  <c r="K119" i="1"/>
  <c r="O118" i="1"/>
  <c r="K118" i="1"/>
  <c r="O117" i="1"/>
  <c r="K117" i="1"/>
  <c r="O116" i="1"/>
  <c r="K116" i="1"/>
  <c r="O115" i="1"/>
  <c r="K115" i="1"/>
  <c r="O114" i="1"/>
  <c r="K114" i="1"/>
  <c r="O113" i="1"/>
  <c r="K113" i="1"/>
  <c r="O112" i="1"/>
  <c r="K112" i="1"/>
  <c r="O111" i="1"/>
  <c r="K111" i="1"/>
  <c r="O110" i="1"/>
  <c r="K110" i="1"/>
  <c r="O109" i="1"/>
  <c r="K109" i="1"/>
  <c r="O108" i="1"/>
  <c r="K108" i="1"/>
  <c r="O107" i="1"/>
  <c r="K107" i="1"/>
  <c r="O106" i="1"/>
  <c r="K106" i="1"/>
  <c r="O105" i="1"/>
  <c r="K105" i="1"/>
  <c r="O104" i="1"/>
  <c r="K104" i="1"/>
  <c r="O103" i="1"/>
  <c r="K103" i="1"/>
  <c r="O102" i="1"/>
  <c r="K102" i="1"/>
  <c r="O98" i="1"/>
  <c r="O97" i="1"/>
  <c r="K97" i="1"/>
  <c r="O96" i="1"/>
  <c r="K96" i="1"/>
  <c r="O95" i="1"/>
  <c r="K95" i="1"/>
  <c r="O94" i="1"/>
  <c r="K94" i="1"/>
  <c r="O93" i="1"/>
  <c r="K93" i="1"/>
  <c r="O92" i="1"/>
  <c r="K92" i="1"/>
  <c r="O91" i="1"/>
  <c r="K91" i="1"/>
  <c r="O90" i="1"/>
  <c r="K90" i="1"/>
  <c r="O89" i="1"/>
  <c r="K89" i="1"/>
  <c r="K88" i="1"/>
  <c r="O87" i="1"/>
  <c r="K87" i="1"/>
  <c r="O86" i="1"/>
  <c r="K86" i="1"/>
  <c r="O85" i="1"/>
  <c r="K85" i="1"/>
  <c r="K84" i="1"/>
  <c r="K83" i="1"/>
  <c r="K82" i="1"/>
  <c r="K81" i="1"/>
  <c r="O80" i="1"/>
  <c r="K80" i="1"/>
  <c r="O79" i="1"/>
  <c r="K79" i="1"/>
  <c r="K78" i="1"/>
  <c r="K77" i="1"/>
  <c r="O76" i="1"/>
  <c r="K76" i="1"/>
  <c r="K75" i="1"/>
  <c r="K74" i="1"/>
  <c r="K73" i="1"/>
  <c r="K72" i="1"/>
  <c r="O71" i="1"/>
  <c r="K71" i="1"/>
  <c r="K70" i="1"/>
  <c r="K69" i="1"/>
  <c r="K68" i="1"/>
  <c r="K67" i="1"/>
  <c r="K66" i="1"/>
  <c r="K65" i="1"/>
  <c r="K64" i="1"/>
  <c r="K63" i="1"/>
  <c r="O62" i="1"/>
  <c r="K62" i="1"/>
  <c r="O61" i="1"/>
  <c r="K61" i="1"/>
  <c r="O60" i="1"/>
  <c r="K60" i="1"/>
  <c r="O59" i="1"/>
  <c r="K59" i="1"/>
  <c r="K58" i="1"/>
  <c r="K57" i="1"/>
  <c r="K56" i="1"/>
  <c r="O55" i="1"/>
  <c r="K55" i="1"/>
  <c r="K54" i="1"/>
  <c r="K53" i="1"/>
  <c r="O52" i="1"/>
  <c r="K52" i="1"/>
  <c r="K51" i="1"/>
  <c r="O50" i="1"/>
  <c r="K50" i="1"/>
  <c r="O49" i="1"/>
  <c r="K49" i="1"/>
  <c r="O48" i="1"/>
  <c r="K48" i="1"/>
  <c r="K47" i="1"/>
  <c r="O46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O27" i="1"/>
  <c r="K27" i="1"/>
  <c r="O26" i="1"/>
  <c r="K26" i="1"/>
  <c r="K25" i="1"/>
  <c r="K24" i="1"/>
  <c r="K23" i="1"/>
  <c r="O22" i="1"/>
  <c r="K22" i="1"/>
  <c r="K21" i="1"/>
  <c r="K20" i="1"/>
  <c r="K19" i="1"/>
  <c r="K18" i="1"/>
  <c r="K17" i="1"/>
  <c r="K16" i="1"/>
  <c r="K15" i="1"/>
  <c r="K14" i="1"/>
  <c r="K13" i="1"/>
  <c r="K12" i="1"/>
  <c r="O11" i="1"/>
  <c r="K11" i="1"/>
  <c r="K10" i="1"/>
  <c r="V128" i="1"/>
  <c r="K9" i="1"/>
  <c r="O8" i="1"/>
  <c r="K8" i="1"/>
  <c r="O9" i="1" l="1"/>
</calcChain>
</file>

<file path=xl/sharedStrings.xml><?xml version="1.0" encoding="utf-8"?>
<sst xmlns="http://schemas.openxmlformats.org/spreadsheetml/2006/main" count="192" uniqueCount="166">
  <si>
    <t>５ 資料</t>
    <rPh sb="2" eb="4">
      <t>シリョウ</t>
    </rPh>
    <phoneticPr fontId="4"/>
  </si>
  <si>
    <t>表5-2に転記</t>
    <rPh sb="0" eb="1">
      <t>ヒョウ</t>
    </rPh>
    <rPh sb="5" eb="7">
      <t>テンキ</t>
    </rPh>
    <phoneticPr fontId="4"/>
  </si>
  <si>
    <t>館名</t>
    <phoneticPr fontId="4"/>
  </si>
  <si>
    <t>資　　　　　　　　　　　　料</t>
    <rPh sb="0" eb="1">
      <t>シ</t>
    </rPh>
    <rPh sb="13" eb="14">
      <t>リョウ</t>
    </rPh>
    <phoneticPr fontId="4"/>
  </si>
  <si>
    <t>人口１人当り
蔵書冊数   ※1</t>
    <rPh sb="0" eb="2">
      <t>ジンコウ</t>
    </rPh>
    <rPh sb="2" eb="4">
      <t>１ニン</t>
    </rPh>
    <rPh sb="4" eb="5">
      <t>ア</t>
    </rPh>
    <rPh sb="8" eb="10">
      <t>ゾウショ</t>
    </rPh>
    <rPh sb="9" eb="11">
      <t>サツスウ</t>
    </rPh>
    <phoneticPr fontId="4"/>
  </si>
  <si>
    <t>電子</t>
    <rPh sb="0" eb="2">
      <t>デンシ</t>
    </rPh>
    <phoneticPr fontId="4"/>
  </si>
  <si>
    <t>プラットフォーム名</t>
    <rPh sb="8" eb="9">
      <t>メイ</t>
    </rPh>
    <phoneticPr fontId="4"/>
  </si>
  <si>
    <t>システム未登録
コレクション</t>
    <rPh sb="4" eb="7">
      <t>ミトウロク</t>
    </rPh>
    <phoneticPr fontId="4"/>
  </si>
  <si>
    <t>人口</t>
    <rPh sb="0" eb="2">
      <t>ジンコウ</t>
    </rPh>
    <phoneticPr fontId="4"/>
  </si>
  <si>
    <t>蔵書冊数</t>
    <rPh sb="0" eb="2">
      <t>ゾウショ</t>
    </rPh>
    <rPh sb="2" eb="4">
      <t>サッスウ</t>
    </rPh>
    <phoneticPr fontId="4"/>
  </si>
  <si>
    <t>年間受入冊数</t>
    <rPh sb="0" eb="2">
      <t>ネンカン</t>
    </rPh>
    <rPh sb="2" eb="4">
      <t>ウケイ</t>
    </rPh>
    <rPh sb="4" eb="6">
      <t>サッスウ</t>
    </rPh>
    <phoneticPr fontId="4"/>
  </si>
  <si>
    <t>開架図書冊数</t>
    <rPh sb="0" eb="1">
      <t>カイ</t>
    </rPh>
    <rPh sb="1" eb="2">
      <t>ショカ</t>
    </rPh>
    <rPh sb="2" eb="4">
      <t>トショ</t>
    </rPh>
    <rPh sb="4" eb="6">
      <t>サツスウ</t>
    </rPh>
    <phoneticPr fontId="4"/>
  </si>
  <si>
    <t>開架率</t>
    <rPh sb="0" eb="1">
      <t>カイ</t>
    </rPh>
    <rPh sb="1" eb="2">
      <t>カ</t>
    </rPh>
    <rPh sb="2" eb="3">
      <t>リツ</t>
    </rPh>
    <phoneticPr fontId="4"/>
  </si>
  <si>
    <t>年間除籍冊数</t>
    <rPh sb="0" eb="2">
      <t>ネンカン</t>
    </rPh>
    <rPh sb="2" eb="4">
      <t>ジョセキ</t>
    </rPh>
    <rPh sb="4" eb="6">
      <t>サツスウ</t>
    </rPh>
    <phoneticPr fontId="4"/>
  </si>
  <si>
    <t>受入雑誌数</t>
    <rPh sb="0" eb="2">
      <t>ウケイ</t>
    </rPh>
    <rPh sb="2" eb="4">
      <t>ザッシ</t>
    </rPh>
    <rPh sb="4" eb="5">
      <t>スウ</t>
    </rPh>
    <phoneticPr fontId="4"/>
  </si>
  <si>
    <t>受入新聞数</t>
    <rPh sb="0" eb="2">
      <t>ウケイ</t>
    </rPh>
    <rPh sb="2" eb="4">
      <t>シンブン</t>
    </rPh>
    <rPh sb="4" eb="5">
      <t>スウ</t>
    </rPh>
    <phoneticPr fontId="4"/>
  </si>
  <si>
    <t>図書館</t>
    <rPh sb="0" eb="3">
      <t>トショカン</t>
    </rPh>
    <phoneticPr fontId="4"/>
  </si>
  <si>
    <t>有無</t>
    <rPh sb="0" eb="2">
      <t>ウム</t>
    </rPh>
    <phoneticPr fontId="4"/>
  </si>
  <si>
    <t>名称</t>
    <rPh sb="0" eb="2">
      <t>メイショウ</t>
    </rPh>
    <phoneticPr fontId="4"/>
  </si>
  <si>
    <t>うち児童</t>
    <rPh sb="2" eb="4">
      <t>ジドウヨウ</t>
    </rPh>
    <phoneticPr fontId="4"/>
  </si>
  <si>
    <t>うち外国語</t>
    <rPh sb="0" eb="5">
      <t>ウチガイコクゴ</t>
    </rPh>
    <phoneticPr fontId="4"/>
  </si>
  <si>
    <t>うち購入</t>
    <rPh sb="2" eb="4">
      <t>コウニュウ</t>
    </rPh>
    <phoneticPr fontId="4"/>
  </si>
  <si>
    <t>うち外国語</t>
    <rPh sb="2" eb="5">
      <t>ガイコクゴ</t>
    </rPh>
    <phoneticPr fontId="4"/>
  </si>
  <si>
    <r>
      <t>導入　</t>
    </r>
    <r>
      <rPr>
        <sz val="6"/>
        <rFont val="ＭＳ 明朝"/>
        <family val="1"/>
        <charset val="128"/>
      </rPr>
      <t>※2</t>
    </r>
    <rPh sb="0" eb="2">
      <t>ドウニュウ</t>
    </rPh>
    <phoneticPr fontId="4"/>
  </si>
  <si>
    <t>コンテンツ数</t>
    <rPh sb="5" eb="6">
      <t>スウ</t>
    </rPh>
    <phoneticPr fontId="4"/>
  </si>
  <si>
    <t>冊</t>
    <rPh sb="0" eb="1">
      <t>サツ</t>
    </rPh>
    <phoneticPr fontId="4"/>
  </si>
  <si>
    <t>％</t>
    <phoneticPr fontId="4"/>
  </si>
  <si>
    <t>種</t>
    <rPh sb="0" eb="1">
      <t>シュ</t>
    </rPh>
    <phoneticPr fontId="4"/>
  </si>
  <si>
    <t>点</t>
    <rPh sb="0" eb="1">
      <t>テン</t>
    </rPh>
    <phoneticPr fontId="4"/>
  </si>
  <si>
    <t>○</t>
    <phoneticPr fontId="4"/>
  </si>
  <si>
    <t>関口文庫、威徳院文庫</t>
    <phoneticPr fontId="4"/>
  </si>
  <si>
    <t>小穴文庫、石曽根文庫、池上文庫、浅井冽文庫</t>
  </si>
  <si>
    <t>花月文庫他</t>
    <phoneticPr fontId="4"/>
  </si>
  <si>
    <t>丸子図書館稀覯本（戦争編）</t>
    <phoneticPr fontId="4"/>
  </si>
  <si>
    <t>堀家蔵書のうち漢籍 他
※OPACでは検索できないが、ホームページの「貴重資料検索」DBで検索できるもの
堀家蔵書のうち和書、市岡家資料、飯田文書、伊藤大八資料、青年運動史関係資料、松尾亨庵史料、森本資料、楯氏寄贈自由大学関係資料、郷土新聞デジタル他</t>
    <rPh sb="67" eb="69">
      <t>シリョウ</t>
    </rPh>
    <phoneticPr fontId="4"/>
  </si>
  <si>
    <t>日下部文庫、黒田文庫</t>
  </si>
  <si>
    <t>-</t>
    <phoneticPr fontId="4"/>
  </si>
  <si>
    <t>竹村文庫、加島文庫</t>
  </si>
  <si>
    <t>山岳関係寄贈書</t>
    <phoneticPr fontId="4"/>
  </si>
  <si>
    <t>井出正義文庫、湖山文庫</t>
    <phoneticPr fontId="4"/>
  </si>
  <si>
    <t>小川原文庫</t>
    <phoneticPr fontId="4"/>
  </si>
  <si>
    <t>-</t>
  </si>
  <si>
    <t>合計</t>
    <rPh sb="0" eb="2">
      <t>ゴウケイ</t>
    </rPh>
    <phoneticPr fontId="4"/>
  </si>
  <si>
    <t>※1 人口1人当り蔵書冊数:蔵書冊数/奉仕対象人口</t>
    <rPh sb="3" eb="5">
      <t>ジンコウ</t>
    </rPh>
    <rPh sb="6" eb="7">
      <t>ニン</t>
    </rPh>
    <rPh sb="7" eb="8">
      <t>ア</t>
    </rPh>
    <rPh sb="9" eb="11">
      <t>ゾウショ</t>
    </rPh>
    <rPh sb="11" eb="13">
      <t>サッスウ</t>
    </rPh>
    <rPh sb="14" eb="16">
      <t>ゾウショ</t>
    </rPh>
    <rPh sb="16" eb="18">
      <t>サッスウ</t>
    </rPh>
    <rPh sb="19" eb="21">
      <t>ホウシ</t>
    </rPh>
    <rPh sb="21" eb="23">
      <t>タイショウ</t>
    </rPh>
    <rPh sb="23" eb="25">
      <t>ジンコウ</t>
    </rPh>
    <phoneticPr fontId="4"/>
  </si>
  <si>
    <t xml:space="preserve"> 　 合計は、県全体の図書館の蔵書数/県人口</t>
    <rPh sb="3" eb="5">
      <t>ゴウケイ</t>
    </rPh>
    <rPh sb="7" eb="8">
      <t>ケン</t>
    </rPh>
    <rPh sb="8" eb="10">
      <t>ゼンタイ</t>
    </rPh>
    <rPh sb="11" eb="14">
      <t>トショカン</t>
    </rPh>
    <rPh sb="15" eb="17">
      <t>ゾウショ</t>
    </rPh>
    <rPh sb="17" eb="18">
      <t>スウ</t>
    </rPh>
    <rPh sb="19" eb="20">
      <t>ケン</t>
    </rPh>
    <rPh sb="20" eb="22">
      <t>ジンコウ</t>
    </rPh>
    <phoneticPr fontId="4"/>
  </si>
  <si>
    <t>※2 有りは○　市町村と県による協同電子図書館「デジとしょ信州」を除く、独自導入の電子図書館を対象としています。</t>
    <rPh sb="3" eb="4">
      <t>アリ</t>
    </rPh>
    <rPh sb="8" eb="11">
      <t>シチョウソン</t>
    </rPh>
    <rPh sb="12" eb="13">
      <t>ケン</t>
    </rPh>
    <rPh sb="16" eb="18">
      <t>キョウドウ</t>
    </rPh>
    <rPh sb="18" eb="20">
      <t>デンシ</t>
    </rPh>
    <rPh sb="20" eb="23">
      <t>トショカン</t>
    </rPh>
    <rPh sb="29" eb="31">
      <t>シンシュウ</t>
    </rPh>
    <rPh sb="33" eb="34">
      <t>ノゾ</t>
    </rPh>
    <rPh sb="36" eb="38">
      <t>ドクジ</t>
    </rPh>
    <rPh sb="38" eb="40">
      <t>ドウニュウ</t>
    </rPh>
    <rPh sb="41" eb="43">
      <t>デンシ</t>
    </rPh>
    <rPh sb="43" eb="46">
      <t>トショカン</t>
    </rPh>
    <rPh sb="47" eb="49">
      <t>タイショウ</t>
    </rPh>
    <phoneticPr fontId="4"/>
  </si>
  <si>
    <t>県立長野</t>
  </si>
  <si>
    <t>長野市立長野</t>
  </si>
  <si>
    <t>長野市立南部</t>
  </si>
  <si>
    <t>松本市中央</t>
  </si>
  <si>
    <t>あがた</t>
  </si>
  <si>
    <t>鎌田</t>
  </si>
  <si>
    <t>南部</t>
  </si>
  <si>
    <t>寿台</t>
  </si>
  <si>
    <t>本郷</t>
  </si>
  <si>
    <t>中山</t>
  </si>
  <si>
    <t>島内</t>
  </si>
  <si>
    <t>空港</t>
  </si>
  <si>
    <t>波田</t>
  </si>
  <si>
    <t>梓川</t>
  </si>
  <si>
    <t>上田市立上田</t>
  </si>
  <si>
    <t>上田市立丸子</t>
  </si>
  <si>
    <t>上田情報</t>
  </si>
  <si>
    <t>上田市立真田　</t>
  </si>
  <si>
    <t>市立岡谷</t>
  </si>
  <si>
    <t>飯田市立中央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</si>
  <si>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</si>
  <si>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</si>
  <si>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</si>
  <si>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</si>
  <si>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</si>
  <si>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</si>
  <si>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</si>
  <si>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</si>
  <si>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</si>
  <si>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</si>
  <si>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</si>
  <si>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</si>
  <si>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</si>
  <si>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</si>
  <si>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上村</t>
  </si>
  <si>
    <t>南信濃</t>
  </si>
  <si>
    <t>飯田市立上郷</t>
  </si>
  <si>
    <t>飯田市立鼎</t>
  </si>
  <si>
    <t>諏訪市</t>
  </si>
  <si>
    <t>風樹文庫</t>
  </si>
  <si>
    <t>市立須坂</t>
  </si>
  <si>
    <t>市立小諸</t>
  </si>
  <si>
    <t>伊那市立伊那</t>
  </si>
  <si>
    <t>伊那市立高遠</t>
  </si>
  <si>
    <t>駒ヶ根市</t>
  </si>
  <si>
    <t>東伊那</t>
  </si>
  <si>
    <t>中沢</t>
  </si>
  <si>
    <t>中野市</t>
  </si>
  <si>
    <t>北部</t>
  </si>
  <si>
    <t>西部</t>
  </si>
  <si>
    <t>豊田</t>
  </si>
  <si>
    <t>市立大町</t>
  </si>
  <si>
    <t>市立飯山</t>
  </si>
  <si>
    <t>茅野市</t>
  </si>
  <si>
    <t>塩尻市</t>
  </si>
  <si>
    <t>広丘</t>
  </si>
  <si>
    <t>北小野</t>
  </si>
  <si>
    <t>片丘</t>
  </si>
  <si>
    <t>塩尻東</t>
  </si>
  <si>
    <t>宗賀</t>
  </si>
  <si>
    <t>洗馬</t>
  </si>
  <si>
    <t>吉田</t>
  </si>
  <si>
    <t>楢川</t>
  </si>
  <si>
    <t>佐久市立中央</t>
  </si>
  <si>
    <t>サン
グリモ</t>
  </si>
  <si>
    <t>佐久市立臼田</t>
  </si>
  <si>
    <t>佐久市立浅科</t>
  </si>
  <si>
    <t>佐久市立望月</t>
  </si>
  <si>
    <t>千曲市立更埴</t>
  </si>
  <si>
    <t>更埴西</t>
  </si>
  <si>
    <t>千曲市立戸倉</t>
  </si>
  <si>
    <t>東御市立</t>
  </si>
  <si>
    <t>安曇野市中央</t>
  </si>
  <si>
    <t>豊科</t>
  </si>
  <si>
    <t>三郷</t>
  </si>
  <si>
    <t>堀金</t>
  </si>
  <si>
    <t>明科</t>
  </si>
  <si>
    <t>小海町</t>
  </si>
  <si>
    <t>佐久穂町</t>
  </si>
  <si>
    <t>軽井沢町立
中軽井沢</t>
  </si>
  <si>
    <t>軽井沢町立
離山</t>
  </si>
  <si>
    <t>御代田町</t>
  </si>
  <si>
    <t>下諏訪町</t>
  </si>
  <si>
    <t>富士見町</t>
  </si>
  <si>
    <t>辰野町</t>
  </si>
  <si>
    <t>箕輪町</t>
  </si>
  <si>
    <t>飯島町</t>
  </si>
  <si>
    <t>松川町</t>
  </si>
  <si>
    <t>高森町</t>
  </si>
  <si>
    <t>阿南町</t>
  </si>
  <si>
    <t>木曽町</t>
  </si>
  <si>
    <t>日義</t>
  </si>
  <si>
    <t>開田</t>
  </si>
  <si>
    <t>三岳</t>
  </si>
  <si>
    <t>池田町</t>
  </si>
  <si>
    <t>坂城町</t>
  </si>
  <si>
    <t>小布施町</t>
  </si>
  <si>
    <t>山ノ内町</t>
  </si>
  <si>
    <t>川上村</t>
  </si>
  <si>
    <t>南牧村</t>
  </si>
  <si>
    <t>南相木村立
ふれあい</t>
  </si>
  <si>
    <t>青木村</t>
  </si>
  <si>
    <t>原村</t>
  </si>
  <si>
    <t>南箕輪村</t>
  </si>
  <si>
    <t>中川村</t>
  </si>
  <si>
    <t>宮田村</t>
  </si>
  <si>
    <t>阿智村</t>
  </si>
  <si>
    <t>根羽村</t>
  </si>
  <si>
    <t>下條村</t>
  </si>
  <si>
    <t>天龍村</t>
  </si>
  <si>
    <t>喬木村</t>
  </si>
  <si>
    <t>豊丘村</t>
  </si>
  <si>
    <t>大桑村</t>
  </si>
  <si>
    <t>山形村</t>
  </si>
  <si>
    <t>朝日村</t>
  </si>
  <si>
    <t>筑北村</t>
  </si>
  <si>
    <t>松川村</t>
  </si>
  <si>
    <t>白馬村</t>
  </si>
  <si>
    <t>小谷村</t>
  </si>
  <si>
    <t>ライブラリー
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</si>
</sst>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,##0_ ;[Red]\-#,##0\ "/>
    <numFmt numFmtId="178" formatCode="\(@\)"/>
    <numFmt numFmtId="179" formatCode="0.0"/>
    <numFmt numFmtId="180" formatCode="0.0_);[Red]\(0.0\)"/>
    <numFmt numFmtId="181" formatCode="0_ ;[Red]\-0\ "/>
    <numFmt numFmtId="182" formatCode="#,##0;\-#,##0;&quot;&quot;"/>
    <numFmt numFmtId="183" formatCode="#,##0_ "/>
  </numFmts>
  <fonts count="1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  <xf numFmtId="0" fontId="6" fillId="0" borderId="0" applyFill="0" applyProtection="0"/>
  </cellStyleXfs>
  <cellXfs count="300">
    <xf numFmtId="0" fontId="0" fillId="0" borderId="0" xfId="0"/>
    <xf numFmtId="38" fontId="2" fillId="0" borderId="0" xfId="2" applyFont="1" applyAlignment="1">
      <alignment vertical="center"/>
    </xf>
    <xf numFmtId="38" fontId="2" fillId="0" borderId="0" xfId="2" applyFont="1" applyAlignment="1">
      <alignment vertical="center" shrinkToFit="1"/>
    </xf>
    <xf numFmtId="38" fontId="5" fillId="0" borderId="0" xfId="2" applyFont="1" applyFill="1" applyAlignment="1">
      <alignment horizontal="right"/>
    </xf>
    <xf numFmtId="38" fontId="5" fillId="0" borderId="0" xfId="2" applyFont="1" applyFill="1" applyAlignment="1">
      <alignment horizontal="right" vertical="center"/>
    </xf>
    <xf numFmtId="38" fontId="5" fillId="0" borderId="0" xfId="1" applyFont="1" applyFill="1" applyAlignment="1">
      <alignment horizontal="right" shrinkToFit="1"/>
    </xf>
    <xf numFmtId="176" fontId="5" fillId="0" borderId="0" xfId="2" applyNumberFormat="1" applyFont="1" applyFill="1" applyAlignment="1">
      <alignment horizontal="right"/>
    </xf>
    <xf numFmtId="176" fontId="5" fillId="0" borderId="0" xfId="2" applyNumberFormat="1" applyFont="1" applyFill="1" applyAlignment="1">
      <alignment horizontal="center"/>
    </xf>
    <xf numFmtId="38" fontId="5" fillId="0" borderId="0" xfId="1" applyFont="1" applyFill="1" applyAlignment="1">
      <alignment horizontal="center"/>
    </xf>
    <xf numFmtId="176" fontId="7" fillId="0" borderId="0" xfId="2" applyNumberFormat="1" applyFont="1" applyFill="1" applyBorder="1" applyAlignment="1">
      <alignment horizontal="center"/>
    </xf>
    <xf numFmtId="176" fontId="5" fillId="0" borderId="0" xfId="2" applyNumberFormat="1" applyFont="1" applyFill="1" applyBorder="1" applyAlignment="1">
      <alignment horizontal="center"/>
    </xf>
    <xf numFmtId="38" fontId="8" fillId="0" borderId="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right"/>
    </xf>
    <xf numFmtId="0" fontId="5" fillId="0" borderId="0" xfId="0" applyFont="1"/>
    <xf numFmtId="38" fontId="9" fillId="0" borderId="0" xfId="2" applyFont="1" applyAlignment="1">
      <alignment shrinkToFit="1"/>
    </xf>
    <xf numFmtId="38" fontId="9" fillId="0" borderId="0" xfId="2" applyFont="1" applyFill="1" applyAlignment="1">
      <alignment horizontal="right"/>
    </xf>
    <xf numFmtId="38" fontId="9" fillId="0" borderId="0" xfId="1" applyFont="1" applyFill="1" applyAlignment="1">
      <alignment horizontal="right" shrinkToFit="1"/>
    </xf>
    <xf numFmtId="176" fontId="9" fillId="0" borderId="0" xfId="2" applyNumberFormat="1" applyFont="1" applyFill="1" applyAlignment="1">
      <alignment horizontal="left"/>
    </xf>
    <xf numFmtId="38" fontId="9" fillId="0" borderId="0" xfId="1" applyFont="1" applyFill="1" applyAlignment="1">
      <alignment horizontal="center"/>
    </xf>
    <xf numFmtId="176" fontId="9" fillId="0" borderId="0" xfId="2" applyNumberFormat="1" applyFont="1" applyFill="1" applyBorder="1" applyAlignment="1">
      <alignment horizontal="center"/>
    </xf>
    <xf numFmtId="38" fontId="10" fillId="0" borderId="0" xfId="2" applyFont="1" applyFill="1" applyBorder="1" applyAlignment="1">
      <alignment horizontal="left" vertical="top"/>
    </xf>
    <xf numFmtId="38" fontId="11" fillId="0" borderId="0" xfId="2" applyFont="1" applyFill="1" applyBorder="1" applyAlignment="1"/>
    <xf numFmtId="177" fontId="11" fillId="0" borderId="0" xfId="2" applyNumberFormat="1" applyFont="1" applyFill="1" applyBorder="1" applyAlignment="1">
      <alignment horizontal="right"/>
    </xf>
    <xf numFmtId="0" fontId="12" fillId="0" borderId="0" xfId="0" applyFont="1"/>
    <xf numFmtId="0" fontId="9" fillId="0" borderId="0" xfId="0" applyFont="1"/>
    <xf numFmtId="38" fontId="5" fillId="0" borderId="1" xfId="2" applyFont="1" applyFill="1" applyBorder="1" applyAlignment="1">
      <alignment horizontal="distributed" vertical="center" justifyLastLine="1" shrinkToFit="1"/>
    </xf>
    <xf numFmtId="38" fontId="5" fillId="0" borderId="2" xfId="2" applyFont="1" applyFill="1" applyBorder="1" applyAlignment="1">
      <alignment horizontal="distributed" vertical="center" justifyLastLine="1" shrinkToFit="1"/>
    </xf>
    <xf numFmtId="38" fontId="5" fillId="0" borderId="3" xfId="2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 shrinkToFit="1"/>
    </xf>
    <xf numFmtId="176" fontId="7" fillId="0" borderId="4" xfId="2" applyNumberFormat="1" applyFont="1" applyFill="1" applyBorder="1" applyAlignment="1">
      <alignment horizontal="center" vertical="top" textRotation="255" wrapText="1"/>
    </xf>
    <xf numFmtId="176" fontId="5" fillId="0" borderId="1" xfId="2" applyNumberFormat="1" applyFont="1" applyFill="1" applyBorder="1" applyAlignment="1">
      <alignment horizontal="centerContinuous" vertical="center" wrapText="1"/>
    </xf>
    <xf numFmtId="38" fontId="5" fillId="0" borderId="2" xfId="1" applyFont="1" applyFill="1" applyBorder="1" applyAlignment="1">
      <alignment horizontal="centerContinuous" vertical="center" wrapText="1"/>
    </xf>
    <xf numFmtId="176" fontId="7" fillId="0" borderId="0" xfId="2" applyNumberFormat="1" applyFont="1" applyFill="1" applyBorder="1" applyAlignment="1">
      <alignment horizontal="left" vertical="center" wrapText="1"/>
    </xf>
    <xf numFmtId="176" fontId="9" fillId="2" borderId="4" xfId="3" applyNumberFormat="1" applyFont="1" applyFill="1" applyBorder="1" applyAlignment="1">
      <alignment horizontal="center" vertical="center" textRotation="255"/>
    </xf>
    <xf numFmtId="38" fontId="5" fillId="2" borderId="3" xfId="2" applyFont="1" applyFill="1" applyBorder="1" applyAlignment="1">
      <alignment horizontal="centerContinuous" vertical="center"/>
    </xf>
    <xf numFmtId="177" fontId="5" fillId="3" borderId="4" xfId="2" applyNumberFormat="1" applyFont="1" applyFill="1" applyBorder="1" applyAlignment="1">
      <alignment horizontal="center" vertical="center" textRotation="255"/>
    </xf>
    <xf numFmtId="0" fontId="13" fillId="0" borderId="0" xfId="3" applyFont="1"/>
    <xf numFmtId="38" fontId="5" fillId="0" borderId="5" xfId="2" applyFont="1" applyFill="1" applyBorder="1" applyAlignment="1">
      <alignment horizontal="distributed" vertical="center" justifyLastLine="1" shrinkToFit="1"/>
    </xf>
    <xf numFmtId="38" fontId="5" fillId="0" borderId="6" xfId="2" applyFont="1" applyFill="1" applyBorder="1" applyAlignment="1">
      <alignment horizontal="distributed" vertical="center" justifyLastLine="1" shrinkToFit="1"/>
    </xf>
    <xf numFmtId="38" fontId="5" fillId="0" borderId="1" xfId="2" applyFont="1" applyFill="1" applyBorder="1" applyAlignment="1">
      <alignment horizontal="center" vertical="top" textRotation="255" wrapText="1"/>
    </xf>
    <xf numFmtId="38" fontId="5" fillId="0" borderId="7" xfId="2" applyFont="1" applyFill="1" applyBorder="1" applyAlignment="1">
      <alignment horizontal="right" vertical="top"/>
    </xf>
    <xf numFmtId="38" fontId="5" fillId="0" borderId="2" xfId="2" applyFont="1" applyFill="1" applyBorder="1" applyAlignment="1">
      <alignment horizontal="right" vertical="top"/>
    </xf>
    <xf numFmtId="38" fontId="5" fillId="0" borderId="1" xfId="2" applyFont="1" applyFill="1" applyBorder="1" applyAlignment="1">
      <alignment horizontal="center" vertical="center" textRotation="255"/>
    </xf>
    <xf numFmtId="38" fontId="5" fillId="0" borderId="7" xfId="2" applyFont="1" applyFill="1" applyBorder="1" applyAlignment="1">
      <alignment horizontal="center" vertical="top"/>
    </xf>
    <xf numFmtId="38" fontId="5" fillId="0" borderId="2" xfId="2" applyFont="1" applyFill="1" applyBorder="1" applyAlignment="1">
      <alignment horizontal="center" vertical="top"/>
    </xf>
    <xf numFmtId="38" fontId="5" fillId="0" borderId="1" xfId="2" applyFont="1" applyFill="1" applyBorder="1" applyAlignment="1">
      <alignment horizontal="center" vertical="center" textRotation="255" shrinkToFit="1"/>
    </xf>
    <xf numFmtId="38" fontId="5" fillId="0" borderId="4" xfId="1" applyFont="1" applyFill="1" applyBorder="1" applyAlignment="1">
      <alignment horizontal="center" vertical="top" textRotation="255" shrinkToFit="1"/>
    </xf>
    <xf numFmtId="38" fontId="5" fillId="0" borderId="4" xfId="2" applyFont="1" applyFill="1" applyBorder="1" applyAlignment="1">
      <alignment horizontal="center" vertical="center" textRotation="255"/>
    </xf>
    <xf numFmtId="38" fontId="5" fillId="0" borderId="4" xfId="2" applyFont="1" applyFill="1" applyBorder="1" applyAlignment="1">
      <alignment horizontal="center" vertical="top" textRotation="255" shrinkToFit="1"/>
    </xf>
    <xf numFmtId="176" fontId="7" fillId="0" borderId="8" xfId="3" applyNumberFormat="1" applyFont="1" applyBorder="1" applyAlignment="1">
      <alignment horizontal="center" vertical="top"/>
    </xf>
    <xf numFmtId="176" fontId="5" fillId="0" borderId="9" xfId="2" applyNumberFormat="1" applyFont="1" applyFill="1" applyBorder="1" applyAlignment="1">
      <alignment horizontal="centerContinuous" vertical="center" wrapText="1"/>
    </xf>
    <xf numFmtId="38" fontId="5" fillId="0" borderId="10" xfId="1" applyFont="1" applyFill="1" applyBorder="1" applyAlignment="1">
      <alignment horizontal="centerContinuous" vertical="center" wrapText="1"/>
    </xf>
    <xf numFmtId="176" fontId="9" fillId="2" borderId="8" xfId="3" applyNumberFormat="1" applyFont="1" applyFill="1" applyBorder="1" applyAlignment="1">
      <alignment horizontal="center" vertical="center" textRotation="255"/>
    </xf>
    <xf numFmtId="38" fontId="5" fillId="2" borderId="1" xfId="2" applyFont="1" applyFill="1" applyBorder="1" applyAlignment="1">
      <alignment horizontal="center" vertical="center" wrapText="1"/>
    </xf>
    <xf numFmtId="38" fontId="5" fillId="2" borderId="11" xfId="2" applyFont="1" applyFill="1" applyBorder="1" applyAlignment="1">
      <alignment horizontal="center" vertical="center" wrapText="1"/>
    </xf>
    <xf numFmtId="177" fontId="5" fillId="3" borderId="8" xfId="2" applyNumberFormat="1" applyFont="1" applyFill="1" applyBorder="1" applyAlignment="1">
      <alignment horizontal="center" vertical="center" textRotation="255"/>
    </xf>
    <xf numFmtId="38" fontId="5" fillId="0" borderId="5" xfId="2" applyFont="1" applyFill="1" applyBorder="1" applyAlignment="1">
      <alignment horizontal="center" vertical="top" textRotation="255" wrapText="1"/>
    </xf>
    <xf numFmtId="38" fontId="14" fillId="0" borderId="12" xfId="2" applyFont="1" applyFill="1" applyBorder="1" applyAlignment="1">
      <alignment horizontal="center" vertical="top" textRotation="255" shrinkToFit="1"/>
    </xf>
    <xf numFmtId="38" fontId="5" fillId="0" borderId="13" xfId="2" applyFont="1" applyFill="1" applyBorder="1" applyAlignment="1">
      <alignment horizontal="center" vertical="top" textRotation="255" shrinkToFit="1"/>
    </xf>
    <xf numFmtId="38" fontId="5" fillId="0" borderId="5" xfId="2" applyFont="1" applyFill="1" applyBorder="1" applyAlignment="1">
      <alignment horizontal="center" vertical="center" textRotation="255"/>
    </xf>
    <xf numFmtId="38" fontId="5" fillId="0" borderId="12" xfId="2" applyFont="1" applyFill="1" applyBorder="1" applyAlignment="1">
      <alignment horizontal="center" vertical="top" textRotation="255" wrapText="1" shrinkToFit="1"/>
    </xf>
    <xf numFmtId="38" fontId="5" fillId="0" borderId="12" xfId="2" applyFont="1" applyFill="1" applyBorder="1" applyAlignment="1">
      <alignment horizontal="center" vertical="top" textRotation="255" shrinkToFit="1"/>
    </xf>
    <xf numFmtId="38" fontId="5" fillId="0" borderId="5" xfId="2" applyFont="1" applyFill="1" applyBorder="1" applyAlignment="1">
      <alignment horizontal="center" vertical="center" textRotation="255" shrinkToFit="1"/>
    </xf>
    <xf numFmtId="38" fontId="5" fillId="0" borderId="8" xfId="1" applyFont="1" applyFill="1" applyBorder="1" applyAlignment="1">
      <alignment horizontal="center" vertical="top" shrinkToFit="1"/>
    </xf>
    <xf numFmtId="38" fontId="5" fillId="0" borderId="8" xfId="2" applyFont="1" applyFill="1" applyBorder="1" applyAlignment="1">
      <alignment horizontal="center" vertical="center" textRotation="255"/>
    </xf>
    <xf numFmtId="38" fontId="5" fillId="0" borderId="8" xfId="2" applyFont="1" applyFill="1" applyBorder="1" applyAlignment="1">
      <alignment horizontal="center" vertical="top" textRotation="255" shrinkToFit="1"/>
    </xf>
    <xf numFmtId="176" fontId="5" fillId="0" borderId="5" xfId="3" applyNumberFormat="1" applyFont="1" applyBorder="1" applyAlignment="1">
      <alignment horizontal="center" vertical="center" textRotation="255" wrapText="1"/>
    </xf>
    <xf numFmtId="38" fontId="9" fillId="0" borderId="14" xfId="1" applyFont="1" applyBorder="1" applyAlignment="1">
      <alignment horizontal="center" vertical="top" textRotation="255"/>
    </xf>
    <xf numFmtId="176" fontId="7" fillId="0" borderId="0" xfId="3" applyNumberFormat="1" applyFont="1" applyAlignment="1">
      <alignment horizontal="center" vertical="top" textRotation="255"/>
    </xf>
    <xf numFmtId="38" fontId="5" fillId="2" borderId="5" xfId="2" applyFont="1" applyFill="1" applyBorder="1" applyAlignment="1">
      <alignment horizontal="center" vertical="center" wrapText="1"/>
    </xf>
    <xf numFmtId="38" fontId="5" fillId="2" borderId="14" xfId="2" applyFont="1" applyFill="1" applyBorder="1" applyAlignment="1">
      <alignment horizontal="center" vertical="center" wrapText="1"/>
    </xf>
    <xf numFmtId="38" fontId="5" fillId="0" borderId="15" xfId="2" applyFont="1" applyFill="1" applyBorder="1" applyAlignment="1">
      <alignment horizontal="distributed" vertical="center" justifyLastLine="1" shrinkToFit="1"/>
    </xf>
    <xf numFmtId="38" fontId="5" fillId="0" borderId="16" xfId="2" applyFont="1" applyFill="1" applyBorder="1" applyAlignment="1">
      <alignment horizontal="distributed" vertical="center" justifyLastLine="1" shrinkToFit="1"/>
    </xf>
    <xf numFmtId="178" fontId="7" fillId="0" borderId="15" xfId="2" applyNumberFormat="1" applyFont="1" applyFill="1" applyBorder="1" applyAlignment="1">
      <alignment horizontal="right"/>
    </xf>
    <xf numFmtId="178" fontId="7" fillId="0" borderId="17" xfId="2" applyNumberFormat="1" applyFont="1" applyFill="1" applyBorder="1" applyAlignment="1">
      <alignment horizontal="right"/>
    </xf>
    <xf numFmtId="178" fontId="7" fillId="0" borderId="18" xfId="2" applyNumberFormat="1" applyFont="1" applyFill="1" applyBorder="1" applyAlignment="1">
      <alignment horizontal="right"/>
    </xf>
    <xf numFmtId="178" fontId="7" fillId="0" borderId="19" xfId="2" applyNumberFormat="1" applyFont="1" applyFill="1" applyBorder="1" applyAlignment="1">
      <alignment horizontal="right"/>
    </xf>
    <xf numFmtId="178" fontId="7" fillId="0" borderId="20" xfId="1" applyNumberFormat="1" applyFont="1" applyFill="1" applyBorder="1" applyAlignment="1">
      <alignment horizontal="right" shrinkToFit="1"/>
    </xf>
    <xf numFmtId="178" fontId="7" fillId="0" borderId="20" xfId="2" applyNumberFormat="1" applyFont="1" applyFill="1" applyBorder="1" applyAlignment="1">
      <alignment horizontal="right"/>
    </xf>
    <xf numFmtId="178" fontId="7" fillId="0" borderId="15" xfId="2" applyNumberFormat="1" applyFont="1" applyFill="1" applyBorder="1" applyAlignment="1">
      <alignment horizontal="center"/>
    </xf>
    <xf numFmtId="176" fontId="7" fillId="0" borderId="0" xfId="2" applyNumberFormat="1" applyFont="1" applyFill="1" applyBorder="1" applyAlignment="1">
      <alignment horizontal="right" vertical="center"/>
    </xf>
    <xf numFmtId="176" fontId="9" fillId="2" borderId="21" xfId="3" applyNumberFormat="1" applyFont="1" applyFill="1" applyBorder="1" applyAlignment="1">
      <alignment horizontal="center" vertical="center" textRotation="255"/>
    </xf>
    <xf numFmtId="38" fontId="5" fillId="2" borderId="22" xfId="2" applyFont="1" applyFill="1" applyBorder="1" applyAlignment="1">
      <alignment horizontal="center" vertical="center" wrapText="1"/>
    </xf>
    <xf numFmtId="38" fontId="5" fillId="2" borderId="23" xfId="2" applyFont="1" applyFill="1" applyBorder="1" applyAlignment="1">
      <alignment horizontal="center" vertical="center" wrapText="1"/>
    </xf>
    <xf numFmtId="177" fontId="5" fillId="3" borderId="21" xfId="2" applyNumberFormat="1" applyFont="1" applyFill="1" applyBorder="1" applyAlignment="1">
      <alignment horizontal="center" vertical="center" textRotation="255"/>
    </xf>
    <xf numFmtId="0" fontId="5" fillId="0" borderId="22" xfId="4" applyFont="1" applyBorder="1" applyAlignment="1" applyProtection="1">
      <alignment horizontal="distributed" vertical="center" shrinkToFit="1"/>
      <protection locked="0"/>
    </xf>
    <xf numFmtId="0" fontId="5" fillId="0" borderId="24" xfId="4" applyFont="1" applyBorder="1" applyAlignment="1">
      <alignment shrinkToFit="1"/>
    </xf>
    <xf numFmtId="38" fontId="5" fillId="0" borderId="22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 shrinkToFit="1"/>
    </xf>
    <xf numFmtId="38" fontId="5" fillId="0" borderId="21" xfId="2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179" fontId="5" fillId="0" borderId="21" xfId="0" applyNumberFormat="1" applyFont="1" applyBorder="1" applyAlignment="1">
      <alignment horizontal="right" vertical="center"/>
    </xf>
    <xf numFmtId="180" fontId="5" fillId="0" borderId="22" xfId="0" applyNumberFormat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shrinkToFit="1"/>
    </xf>
    <xf numFmtId="180" fontId="7" fillId="0" borderId="0" xfId="0" applyNumberFormat="1" applyFont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181" fontId="5" fillId="2" borderId="27" xfId="0" applyNumberFormat="1" applyFont="1" applyFill="1" applyBorder="1" applyAlignment="1">
      <alignment horizontal="center" vertical="center"/>
    </xf>
    <xf numFmtId="181" fontId="5" fillId="2" borderId="28" xfId="0" applyNumberFormat="1" applyFont="1" applyFill="1" applyBorder="1" applyAlignment="1">
      <alignment horizontal="left" vertical="center"/>
    </xf>
    <xf numFmtId="182" fontId="5" fillId="3" borderId="3" xfId="1" applyNumberFormat="1" applyFont="1" applyFill="1" applyBorder="1" applyAlignment="1">
      <alignment horizontal="right" vertical="center"/>
    </xf>
    <xf numFmtId="0" fontId="5" fillId="0" borderId="29" xfId="4" applyFont="1" applyBorder="1" applyAlignment="1" applyProtection="1">
      <alignment horizontal="distributed" vertical="center" shrinkToFit="1"/>
      <protection locked="0"/>
    </xf>
    <xf numFmtId="0" fontId="5" fillId="0" borderId="28" xfId="4" applyFont="1" applyBorder="1" applyAlignment="1">
      <alignment shrinkToFit="1"/>
    </xf>
    <xf numFmtId="38" fontId="5" fillId="0" borderId="29" xfId="1" applyFont="1" applyFill="1" applyBorder="1" applyAlignment="1">
      <alignment horizontal="right"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38" fontId="5" fillId="0" borderId="32" xfId="1" applyFont="1" applyFill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179" fontId="5" fillId="0" borderId="4" xfId="0" applyNumberFormat="1" applyFont="1" applyBorder="1" applyAlignment="1">
      <alignment vertical="center"/>
    </xf>
    <xf numFmtId="180" fontId="5" fillId="0" borderId="1" xfId="0" applyNumberFormat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180" fontId="5" fillId="2" borderId="4" xfId="0" applyNumberFormat="1" applyFont="1" applyFill="1" applyBorder="1" applyAlignment="1">
      <alignment vertical="center"/>
    </xf>
    <xf numFmtId="179" fontId="5" fillId="0" borderId="21" xfId="0" applyNumberFormat="1" applyFont="1" applyBorder="1" applyAlignment="1">
      <alignment vertical="center"/>
    </xf>
    <xf numFmtId="180" fontId="5" fillId="0" borderId="22" xfId="0" applyNumberFormat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180" fontId="5" fillId="2" borderId="21" xfId="0" applyNumberFormat="1" applyFont="1" applyFill="1" applyBorder="1" applyAlignment="1">
      <alignment vertical="center"/>
    </xf>
    <xf numFmtId="0" fontId="5" fillId="0" borderId="1" xfId="4" applyFont="1" applyBorder="1" applyAlignment="1" applyProtection="1">
      <alignment horizontal="distributed" vertical="center" shrinkToFit="1"/>
      <protection locked="0"/>
    </xf>
    <xf numFmtId="0" fontId="5" fillId="0" borderId="2" xfId="4" applyFont="1" applyBorder="1" applyAlignment="1">
      <alignment shrinkToFit="1"/>
    </xf>
    <xf numFmtId="38" fontId="5" fillId="0" borderId="1" xfId="1" applyFont="1" applyFill="1" applyBorder="1" applyAlignment="1">
      <alignment horizontal="right" vertical="center"/>
    </xf>
    <xf numFmtId="38" fontId="5" fillId="0" borderId="33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4" xfId="2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181" fontId="5" fillId="2" borderId="34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left" vertical="center"/>
    </xf>
    <xf numFmtId="182" fontId="5" fillId="3" borderId="4" xfId="1" applyNumberFormat="1" applyFont="1" applyFill="1" applyBorder="1" applyAlignment="1">
      <alignment horizontal="right" vertical="center"/>
    </xf>
    <xf numFmtId="0" fontId="5" fillId="0" borderId="5" xfId="4" applyFont="1" applyBorder="1" applyAlignment="1" applyProtection="1">
      <alignment horizontal="distributed" vertical="center" shrinkToFit="1"/>
      <protection locked="0"/>
    </xf>
    <xf numFmtId="0" fontId="5" fillId="0" borderId="13" xfId="4" applyFont="1" applyBorder="1" applyAlignment="1" applyProtection="1">
      <alignment horizontal="distributed" vertical="center" shrinkToFit="1"/>
      <protection locked="0"/>
    </xf>
    <xf numFmtId="38" fontId="5" fillId="0" borderId="35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 shrinkToFit="1"/>
    </xf>
    <xf numFmtId="38" fontId="5" fillId="0" borderId="37" xfId="2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179" fontId="5" fillId="0" borderId="8" xfId="0" applyNumberFormat="1" applyFont="1" applyBorder="1" applyAlignment="1">
      <alignment vertical="center"/>
    </xf>
    <xf numFmtId="180" fontId="5" fillId="0" borderId="5" xfId="0" applyNumberFormat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180" fontId="5" fillId="2" borderId="8" xfId="0" applyNumberFormat="1" applyFont="1" applyFill="1" applyBorder="1" applyAlignment="1">
      <alignment vertical="center"/>
    </xf>
    <xf numFmtId="181" fontId="5" fillId="2" borderId="38" xfId="0" applyNumberFormat="1" applyFont="1" applyFill="1" applyBorder="1" applyAlignment="1">
      <alignment horizontal="center" vertical="center"/>
    </xf>
    <xf numFmtId="181" fontId="5" fillId="2" borderId="39" xfId="0" applyNumberFormat="1" applyFont="1" applyFill="1" applyBorder="1" applyAlignment="1">
      <alignment horizontal="left" vertical="center"/>
    </xf>
    <xf numFmtId="182" fontId="5" fillId="3" borderId="37" xfId="1" applyNumberFormat="1" applyFont="1" applyFill="1" applyBorder="1" applyAlignment="1">
      <alignment horizontal="right"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43" xfId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horizontal="right" vertical="center" shrinkToFit="1"/>
    </xf>
    <xf numFmtId="38" fontId="5" fillId="0" borderId="44" xfId="2" applyFont="1" applyBorder="1" applyAlignment="1">
      <alignment horizontal="right" vertical="center"/>
    </xf>
    <xf numFmtId="38" fontId="5" fillId="0" borderId="44" xfId="1" applyFont="1" applyBorder="1" applyAlignment="1">
      <alignment horizontal="right" vertical="center"/>
    </xf>
    <xf numFmtId="181" fontId="5" fillId="2" borderId="45" xfId="0" applyNumberFormat="1" applyFont="1" applyFill="1" applyBorder="1" applyAlignment="1">
      <alignment horizontal="center" vertical="center"/>
    </xf>
    <xf numFmtId="181" fontId="5" fillId="2" borderId="46" xfId="0" applyNumberFormat="1" applyFont="1" applyFill="1" applyBorder="1" applyAlignment="1">
      <alignment horizontal="left" vertical="center"/>
    </xf>
    <xf numFmtId="182" fontId="5" fillId="3" borderId="44" xfId="1" applyNumberFormat="1" applyFont="1" applyFill="1" applyBorder="1" applyAlignment="1">
      <alignment horizontal="right" vertical="center"/>
    </xf>
    <xf numFmtId="0" fontId="5" fillId="0" borderId="22" xfId="4" applyFont="1" applyBorder="1" applyAlignment="1" applyProtection="1">
      <alignment horizontal="distributed" vertical="center" shrinkToFit="1"/>
      <protection locked="0"/>
    </xf>
    <xf numFmtId="38" fontId="5" fillId="0" borderId="47" xfId="1" applyFont="1" applyFill="1" applyBorder="1" applyAlignment="1">
      <alignment horizontal="right" vertical="center"/>
    </xf>
    <xf numFmtId="38" fontId="5" fillId="0" borderId="48" xfId="1" applyFont="1" applyFill="1" applyBorder="1" applyAlignment="1">
      <alignment horizontal="right" vertical="center"/>
    </xf>
    <xf numFmtId="38" fontId="5" fillId="0" borderId="49" xfId="1" applyFont="1" applyFill="1" applyBorder="1" applyAlignment="1">
      <alignment horizontal="right" vertical="center"/>
    </xf>
    <xf numFmtId="38" fontId="5" fillId="0" borderId="50" xfId="1" applyFont="1" applyFill="1" applyBorder="1" applyAlignment="1">
      <alignment horizontal="right" vertical="center"/>
    </xf>
    <xf numFmtId="38" fontId="5" fillId="0" borderId="51" xfId="1" applyFont="1" applyFill="1" applyBorder="1" applyAlignment="1">
      <alignment horizontal="right" vertical="center" shrinkToFit="1"/>
    </xf>
    <xf numFmtId="38" fontId="5" fillId="0" borderId="51" xfId="2" applyFont="1" applyBorder="1" applyAlignment="1">
      <alignment horizontal="right" vertical="center"/>
    </xf>
    <xf numFmtId="38" fontId="5" fillId="0" borderId="51" xfId="1" applyFont="1" applyBorder="1" applyAlignment="1">
      <alignment horizontal="right" vertical="center"/>
    </xf>
    <xf numFmtId="181" fontId="5" fillId="2" borderId="52" xfId="0" applyNumberFormat="1" applyFont="1" applyFill="1" applyBorder="1" applyAlignment="1">
      <alignment horizontal="center" vertical="center"/>
    </xf>
    <xf numFmtId="181" fontId="5" fillId="2" borderId="53" xfId="0" applyNumberFormat="1" applyFont="1" applyFill="1" applyBorder="1" applyAlignment="1">
      <alignment horizontal="left" vertical="center"/>
    </xf>
    <xf numFmtId="182" fontId="5" fillId="3" borderId="51" xfId="1" applyNumberFormat="1" applyFont="1" applyFill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80" fontId="5" fillId="0" borderId="1" xfId="0" applyNumberFormat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5" xfId="4" applyFont="1" applyBorder="1" applyAlignment="1" applyProtection="1">
      <alignment horizontal="distributed" vertical="center" shrinkToFit="1"/>
      <protection locked="0"/>
    </xf>
    <xf numFmtId="0" fontId="5" fillId="0" borderId="6" xfId="4" applyFont="1" applyBorder="1" applyAlignment="1">
      <alignment shrinkToFit="1"/>
    </xf>
    <xf numFmtId="38" fontId="5" fillId="0" borderId="5" xfId="1" applyFont="1" applyFill="1" applyBorder="1" applyAlignment="1">
      <alignment horizontal="right" vertical="center"/>
    </xf>
    <xf numFmtId="38" fontId="5" fillId="0" borderId="54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2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181" fontId="5" fillId="2" borderId="2" xfId="0" applyNumberFormat="1" applyFont="1" applyFill="1" applyBorder="1" applyAlignment="1">
      <alignment horizontal="left" vertical="top" wrapText="1"/>
    </xf>
    <xf numFmtId="181" fontId="5" fillId="2" borderId="55" xfId="0" applyNumberFormat="1" applyFont="1" applyFill="1" applyBorder="1" applyAlignment="1">
      <alignment horizontal="center" vertical="center"/>
    </xf>
    <xf numFmtId="181" fontId="5" fillId="2" borderId="6" xfId="0" applyNumberFormat="1" applyFont="1" applyFill="1" applyBorder="1" applyAlignment="1">
      <alignment horizontal="left" vertical="center"/>
    </xf>
    <xf numFmtId="182" fontId="5" fillId="3" borderId="8" xfId="1" applyNumberFormat="1" applyFont="1" applyFill="1" applyBorder="1" applyAlignment="1">
      <alignment horizontal="right" vertical="center"/>
    </xf>
    <xf numFmtId="0" fontId="5" fillId="0" borderId="42" xfId="4" applyFont="1" applyBorder="1" applyAlignment="1" applyProtection="1">
      <alignment horizontal="distributed" vertical="center" shrinkToFit="1"/>
      <protection locked="0"/>
    </xf>
    <xf numFmtId="0" fontId="5" fillId="0" borderId="55" xfId="4" applyFont="1" applyBorder="1" applyAlignment="1" applyProtection="1">
      <alignment horizontal="distributed" vertical="center" shrinkToFit="1"/>
      <protection locked="0"/>
    </xf>
    <xf numFmtId="0" fontId="5" fillId="0" borderId="56" xfId="4" applyFont="1" applyBorder="1" applyAlignment="1" applyProtection="1">
      <alignment horizontal="distributed" vertical="center" shrinkToFit="1"/>
      <protection locked="0"/>
    </xf>
    <xf numFmtId="38" fontId="5" fillId="0" borderId="9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58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 shrinkToFit="1"/>
    </xf>
    <xf numFmtId="38" fontId="5" fillId="0" borderId="59" xfId="2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80" fontId="5" fillId="0" borderId="29" xfId="0" applyNumberFormat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29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0" fontId="5" fillId="0" borderId="5" xfId="4" applyFont="1" applyFill="1" applyBorder="1" applyAlignment="1">
      <alignment shrinkToFit="1"/>
    </xf>
    <xf numFmtId="0" fontId="5" fillId="0" borderId="49" xfId="4" applyFont="1" applyBorder="1" applyAlignment="1" applyProtection="1">
      <alignment horizontal="distributed" vertical="center" shrinkToFit="1"/>
      <protection locked="0"/>
    </xf>
    <xf numFmtId="38" fontId="5" fillId="0" borderId="60" xfId="1" applyFont="1" applyFill="1" applyBorder="1" applyAlignment="1">
      <alignment horizontal="right" vertical="center"/>
    </xf>
    <xf numFmtId="0" fontId="5" fillId="0" borderId="5" xfId="4" applyFont="1" applyBorder="1" applyAlignment="1" applyProtection="1">
      <alignment vertical="center" shrinkToFit="1"/>
      <protection locked="0"/>
    </xf>
    <xf numFmtId="0" fontId="5" fillId="0" borderId="22" xfId="4" applyFont="1" applyBorder="1" applyAlignment="1" applyProtection="1">
      <alignment vertical="center" shrinkToFit="1"/>
      <protection locked="0"/>
    </xf>
    <xf numFmtId="38" fontId="5" fillId="0" borderId="61" xfId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38" fontId="5" fillId="0" borderId="63" xfId="1" applyFont="1" applyFill="1" applyBorder="1" applyAlignment="1">
      <alignment horizontal="right" vertical="center"/>
    </xf>
    <xf numFmtId="38" fontId="5" fillId="0" borderId="64" xfId="1" applyFont="1" applyFill="1" applyBorder="1" applyAlignment="1">
      <alignment horizontal="right" vertical="center"/>
    </xf>
    <xf numFmtId="38" fontId="5" fillId="0" borderId="64" xfId="1" applyFont="1" applyFill="1" applyBorder="1" applyAlignment="1">
      <alignment horizontal="right" vertical="center" shrinkToFit="1"/>
    </xf>
    <xf numFmtId="38" fontId="5" fillId="0" borderId="64" xfId="2" applyFont="1" applyBorder="1" applyAlignment="1">
      <alignment horizontal="right" vertical="center"/>
    </xf>
    <xf numFmtId="38" fontId="5" fillId="0" borderId="64" xfId="1" applyFont="1" applyBorder="1" applyAlignment="1">
      <alignment horizontal="right" vertical="center"/>
    </xf>
    <xf numFmtId="0" fontId="5" fillId="0" borderId="5" xfId="4" applyFont="1" applyFill="1" applyBorder="1" applyAlignment="1">
      <alignment horizontal="distributed" vertical="center" shrinkToFit="1"/>
    </xf>
    <xf numFmtId="0" fontId="5" fillId="0" borderId="22" xfId="4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>
      <alignment horizontal="right" vertical="center" shrinkToFit="1"/>
    </xf>
    <xf numFmtId="181" fontId="5" fillId="2" borderId="65" xfId="0" applyNumberFormat="1" applyFont="1" applyFill="1" applyBorder="1" applyAlignment="1">
      <alignment horizontal="center" vertical="center"/>
    </xf>
    <xf numFmtId="181" fontId="5" fillId="2" borderId="24" xfId="0" applyNumberFormat="1" applyFont="1" applyFill="1" applyBorder="1" applyAlignment="1">
      <alignment horizontal="left" vertical="center"/>
    </xf>
    <xf numFmtId="182" fontId="5" fillId="3" borderId="21" xfId="1" applyNumberFormat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3" xfId="1" applyFont="1" applyBorder="1" applyAlignment="1">
      <alignment horizontal="center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32" xfId="2" applyFont="1" applyBorder="1" applyAlignment="1">
      <alignment horizontal="right" vertical="center"/>
    </xf>
    <xf numFmtId="38" fontId="5" fillId="0" borderId="66" xfId="1" applyFont="1" applyFill="1" applyBorder="1" applyAlignment="1">
      <alignment horizontal="right" vertical="center"/>
    </xf>
    <xf numFmtId="38" fontId="5" fillId="0" borderId="32" xfId="1" applyFont="1" applyFill="1" applyBorder="1" applyAlignment="1">
      <alignment horizontal="right"/>
    </xf>
    <xf numFmtId="38" fontId="5" fillId="0" borderId="29" xfId="2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181" fontId="5" fillId="2" borderId="32" xfId="0" applyNumberFormat="1" applyFont="1" applyFill="1" applyBorder="1" applyAlignment="1">
      <alignment horizontal="left" vertical="center"/>
    </xf>
    <xf numFmtId="38" fontId="5" fillId="0" borderId="24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center" vertical="center"/>
    </xf>
    <xf numFmtId="0" fontId="5" fillId="0" borderId="67" xfId="4" applyFont="1" applyBorder="1" applyAlignment="1" applyProtection="1">
      <alignment horizontal="distributed" vertical="center" shrinkToFit="1"/>
      <protection locked="0"/>
    </xf>
    <xf numFmtId="0" fontId="5" fillId="0" borderId="68" xfId="4" applyFont="1" applyBorder="1" applyAlignment="1">
      <alignment shrinkToFit="1"/>
    </xf>
    <xf numFmtId="38" fontId="5" fillId="0" borderId="67" xfId="1" applyFont="1" applyFill="1" applyBorder="1" applyAlignment="1">
      <alignment horizontal="right" vertical="center"/>
    </xf>
    <xf numFmtId="38" fontId="5" fillId="0" borderId="69" xfId="1" applyFont="1" applyFill="1" applyBorder="1" applyAlignment="1">
      <alignment horizontal="right" vertical="center"/>
    </xf>
    <xf numFmtId="38" fontId="5" fillId="0" borderId="70" xfId="1" applyFont="1" applyFill="1" applyBorder="1" applyAlignment="1">
      <alignment horizontal="right" vertical="center"/>
    </xf>
    <xf numFmtId="38" fontId="5" fillId="0" borderId="71" xfId="1" applyFont="1" applyFill="1" applyBorder="1" applyAlignment="1">
      <alignment horizontal="right" vertical="center"/>
    </xf>
    <xf numFmtId="38" fontId="5" fillId="0" borderId="68" xfId="1" applyFont="1" applyFill="1" applyBorder="1" applyAlignment="1">
      <alignment horizontal="right" vertical="center"/>
    </xf>
    <xf numFmtId="38" fontId="5" fillId="0" borderId="72" xfId="1" applyFont="1" applyFill="1" applyBorder="1" applyAlignment="1">
      <alignment horizontal="right" vertical="center" shrinkToFit="1"/>
    </xf>
    <xf numFmtId="38" fontId="5" fillId="0" borderId="72" xfId="2" applyFont="1" applyBorder="1" applyAlignment="1">
      <alignment horizontal="right" vertical="center"/>
    </xf>
    <xf numFmtId="38" fontId="5" fillId="0" borderId="72" xfId="1" applyFont="1" applyBorder="1" applyAlignment="1">
      <alignment horizontal="right" vertical="center"/>
    </xf>
    <xf numFmtId="179" fontId="5" fillId="0" borderId="72" xfId="0" applyNumberFormat="1" applyFont="1" applyBorder="1" applyAlignment="1">
      <alignment horizontal="right" vertical="center"/>
    </xf>
    <xf numFmtId="180" fontId="5" fillId="0" borderId="67" xfId="0" applyNumberFormat="1" applyFont="1" applyBorder="1" applyAlignment="1">
      <alignment horizontal="center" vertical="center"/>
    </xf>
    <xf numFmtId="38" fontId="5" fillId="0" borderId="70" xfId="1" applyFont="1" applyBorder="1" applyAlignment="1">
      <alignment horizontal="center" vertical="center"/>
    </xf>
    <xf numFmtId="181" fontId="5" fillId="2" borderId="72" xfId="0" applyNumberFormat="1" applyFont="1" applyFill="1" applyBorder="1" applyAlignment="1">
      <alignment horizontal="left" vertical="center"/>
    </xf>
    <xf numFmtId="181" fontId="5" fillId="2" borderId="73" xfId="0" applyNumberFormat="1" applyFont="1" applyFill="1" applyBorder="1" applyAlignment="1">
      <alignment horizontal="center" vertical="center"/>
    </xf>
    <xf numFmtId="181" fontId="5" fillId="2" borderId="68" xfId="0" applyNumberFormat="1" applyFont="1" applyFill="1" applyBorder="1" applyAlignment="1">
      <alignment horizontal="left" vertical="center"/>
    </xf>
    <xf numFmtId="182" fontId="5" fillId="3" borderId="72" xfId="1" applyNumberFormat="1" applyFont="1" applyFill="1" applyBorder="1" applyAlignment="1">
      <alignment horizontal="right" vertical="center"/>
    </xf>
    <xf numFmtId="0" fontId="5" fillId="0" borderId="22" xfId="3" applyFont="1" applyBorder="1" applyAlignment="1">
      <alignment horizontal="distributed" vertical="center" shrinkToFit="1"/>
    </xf>
    <xf numFmtId="0" fontId="5" fillId="0" borderId="24" xfId="3" applyFont="1" applyBorder="1" applyAlignment="1">
      <alignment horizontal="distributed" vertical="center" shrinkToFit="1"/>
    </xf>
    <xf numFmtId="38" fontId="5" fillId="0" borderId="26" xfId="1" applyFont="1" applyFill="1" applyBorder="1" applyAlignment="1">
      <alignment horizontal="right" vertical="center" shrinkToFit="1"/>
    </xf>
    <xf numFmtId="38" fontId="5" fillId="0" borderId="74" xfId="1" applyFont="1" applyFill="1" applyBorder="1" applyAlignment="1">
      <alignment horizontal="right" vertical="center" shrinkToFit="1"/>
    </xf>
    <xf numFmtId="38" fontId="5" fillId="0" borderId="75" xfId="1" applyFont="1" applyFill="1" applyBorder="1" applyAlignment="1">
      <alignment horizontal="right" vertical="center" shrinkToFit="1"/>
    </xf>
    <xf numFmtId="38" fontId="5" fillId="0" borderId="76" xfId="1" applyFont="1" applyFill="1" applyBorder="1" applyAlignment="1">
      <alignment horizontal="right" vertical="center" shrinkToFit="1"/>
    </xf>
    <xf numFmtId="38" fontId="5" fillId="0" borderId="24" xfId="1" applyFont="1" applyFill="1" applyBorder="1" applyAlignment="1">
      <alignment horizontal="right" vertical="center" shrinkToFit="1"/>
    </xf>
    <xf numFmtId="38" fontId="5" fillId="0" borderId="24" xfId="2" applyFont="1" applyBorder="1" applyAlignment="1">
      <alignment horizontal="right" vertical="center" shrinkToFit="1"/>
    </xf>
    <xf numFmtId="38" fontId="5" fillId="0" borderId="24" xfId="1" applyFont="1" applyBorder="1" applyAlignment="1">
      <alignment horizontal="right" vertical="center" shrinkToFit="1"/>
    </xf>
    <xf numFmtId="179" fontId="5" fillId="0" borderId="21" xfId="0" applyNumberFormat="1" applyFont="1" applyBorder="1" applyAlignment="1">
      <alignment horizontal="right" vertical="center" shrinkToFit="1"/>
    </xf>
    <xf numFmtId="0" fontId="5" fillId="0" borderId="22" xfId="0" applyFont="1" applyBorder="1" applyAlignment="1">
      <alignment horizontal="right" vertical="center" shrinkToFit="1"/>
    </xf>
    <xf numFmtId="38" fontId="5" fillId="0" borderId="75" xfId="1" applyFont="1" applyBorder="1" applyAlignment="1">
      <alignment horizontal="right" vertical="center" shrinkToFit="1"/>
    </xf>
    <xf numFmtId="180" fontId="7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5" fillId="3" borderId="21" xfId="0" applyNumberFormat="1" applyFont="1" applyFill="1" applyBorder="1" applyAlignment="1">
      <alignment horizontal="right" vertical="center"/>
    </xf>
    <xf numFmtId="0" fontId="9" fillId="0" borderId="0" xfId="3" applyFont="1" applyAlignment="1">
      <alignment shrinkToFit="1"/>
    </xf>
    <xf numFmtId="0" fontId="9" fillId="0" borderId="0" xfId="0" applyFont="1" applyAlignment="1">
      <alignment horizontal="right"/>
    </xf>
    <xf numFmtId="38" fontId="9" fillId="0" borderId="0" xfId="2" applyFont="1" applyAlignment="1">
      <alignment horizontal="right"/>
    </xf>
    <xf numFmtId="176" fontId="9" fillId="0" borderId="0" xfId="0" applyNumberFormat="1" applyFont="1" applyAlignment="1">
      <alignment horizontal="right"/>
    </xf>
    <xf numFmtId="176" fontId="9" fillId="0" borderId="0" xfId="0" applyNumberFormat="1" applyFont="1" applyAlignment="1">
      <alignment horizontal="center"/>
    </xf>
    <xf numFmtId="38" fontId="9" fillId="0" borderId="0" xfId="1" applyFont="1" applyAlignment="1">
      <alignment horizontal="center"/>
    </xf>
    <xf numFmtId="176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horizontal="right"/>
    </xf>
    <xf numFmtId="0" fontId="9" fillId="0" borderId="0" xfId="3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7" fontId="11" fillId="0" borderId="0" xfId="0" applyNumberFormat="1" applyFont="1" applyAlignment="1">
      <alignment horizontal="right"/>
    </xf>
    <xf numFmtId="0" fontId="9" fillId="0" borderId="0" xfId="0" applyFont="1" applyAlignment="1">
      <alignment shrinkToFit="1"/>
    </xf>
    <xf numFmtId="0" fontId="15" fillId="0" borderId="0" xfId="3" applyFont="1"/>
    <xf numFmtId="0" fontId="16" fillId="0" borderId="0" xfId="3" applyFont="1"/>
    <xf numFmtId="0" fontId="16" fillId="0" borderId="0" xfId="3" applyFont="1" applyAlignment="1">
      <alignment horizontal="center"/>
    </xf>
    <xf numFmtId="0" fontId="16" fillId="0" borderId="0" xfId="3" applyFont="1" applyAlignment="1">
      <alignment horizontal="left"/>
    </xf>
    <xf numFmtId="38" fontId="16" fillId="0" borderId="0" xfId="1" applyFont="1" applyAlignment="1">
      <alignment horizontal="right"/>
    </xf>
    <xf numFmtId="0" fontId="16" fillId="0" borderId="0" xfId="3" applyFont="1" applyAlignment="1">
      <alignment horizontal="right"/>
    </xf>
    <xf numFmtId="38" fontId="16" fillId="0" borderId="0" xfId="1" applyFont="1"/>
    <xf numFmtId="0" fontId="12" fillId="0" borderId="0" xfId="3" applyFont="1"/>
    <xf numFmtId="38" fontId="15" fillId="0" borderId="0" xfId="1" applyFont="1"/>
    <xf numFmtId="183" fontId="17" fillId="0" borderId="0" xfId="1" applyNumberFormat="1" applyFont="1" applyBorder="1"/>
    <xf numFmtId="183" fontId="16" fillId="0" borderId="0" xfId="1" applyNumberFormat="1" applyFont="1" applyAlignment="1">
      <alignment vertical="center"/>
    </xf>
    <xf numFmtId="38" fontId="12" fillId="0" borderId="0" xfId="1" applyFont="1"/>
    <xf numFmtId="0" fontId="6" fillId="0" borderId="0" xfId="3"/>
    <xf numFmtId="0" fontId="5" fillId="0" borderId="0" xfId="3" applyFont="1" applyAlignment="1">
      <alignment shrinkToFit="1"/>
    </xf>
    <xf numFmtId="0" fontId="5" fillId="0" borderId="0" xfId="0" applyFont="1" applyAlignment="1">
      <alignment horizontal="right"/>
    </xf>
    <xf numFmtId="38" fontId="5" fillId="0" borderId="0" xfId="2" applyFont="1" applyAlignment="1">
      <alignment horizontal="right"/>
    </xf>
    <xf numFmtId="176" fontId="5" fillId="0" borderId="0" xfId="0" applyNumberFormat="1" applyFont="1" applyAlignment="1">
      <alignment horizontal="right"/>
    </xf>
    <xf numFmtId="38" fontId="5" fillId="0" borderId="0" xfId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horizontal="right"/>
    </xf>
  </cellXfs>
  <cellStyles count="5">
    <cellStyle name="桁区切り" xfId="1" builtinId="6"/>
    <cellStyle name="桁区切り 3" xfId="2" xr:uid="{6B9B5F88-7740-40BC-A1D0-19F41F768B9E}"/>
    <cellStyle name="標準" xfId="0" builtinId="0"/>
    <cellStyle name="標準_3図書館一覧2005" xfId="4" xr:uid="{0DBE0A11-E0CC-4139-90A6-0E04A6C6700C}"/>
    <cellStyle name="標準_TEST1" xfId="3" xr:uid="{185E7EF0-ED4F-47F6-83C0-5AF7DD84E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2C2D-57F4-4BA2-BC9D-2BFC020FA165}">
  <sheetPr codeName="Result05"/>
  <dimension ref="A1:W140"/>
  <sheetViews>
    <sheetView showGridLines="0" tabSelected="1" view="pageLayout" topLeftCell="A46" zoomScaleNormal="100" workbookViewId="0">
      <selection activeCell="I39" sqref="I39"/>
    </sheetView>
  </sheetViews>
  <sheetFormatPr defaultColWidth="9" defaultRowHeight="13"/>
  <cols>
    <col min="1" max="1" width="3.453125" style="292" customWidth="1"/>
    <col min="2" max="2" width="7.26953125" style="292" customWidth="1"/>
    <col min="3" max="3" width="7.7265625" style="293" customWidth="1"/>
    <col min="4" max="4" width="7.90625" style="293" customWidth="1"/>
    <col min="5" max="5" width="6" style="293" customWidth="1"/>
    <col min="6" max="6" width="6.6328125" style="293" customWidth="1"/>
    <col min="7" max="7" width="6.7265625" style="293" customWidth="1"/>
    <col min="8" max="8" width="6.08984375" style="293" customWidth="1"/>
    <col min="9" max="9" width="3.90625" style="293" customWidth="1"/>
    <col min="10" max="10" width="7.6328125" style="293" customWidth="1"/>
    <col min="11" max="11" width="3.7265625" style="5" customWidth="1"/>
    <col min="12" max="12" width="6.90625" style="294" customWidth="1"/>
    <col min="13" max="13" width="5.26953125" style="293" customWidth="1"/>
    <col min="14" max="14" width="4" style="293" customWidth="1"/>
    <col min="15" max="15" width="3.90625" style="295" customWidth="1"/>
    <col min="16" max="16" width="3.1796875" style="260" customWidth="1"/>
    <col min="17" max="17" width="4" style="296" customWidth="1"/>
    <col min="18" max="18" width="4" style="270" hidden="1" customWidth="1"/>
    <col min="19" max="19" width="12.81640625" style="260" hidden="1" customWidth="1"/>
    <col min="20" max="20" width="4.26953125" style="297" hidden="1" customWidth="1"/>
    <col min="21" max="21" width="17.54296875" style="298" hidden="1" customWidth="1"/>
    <col min="22" max="22" width="9.453125" style="299" hidden="1" customWidth="1"/>
    <col min="24" max="16384" width="9" style="14"/>
  </cols>
  <sheetData>
    <row r="1" spans="1:23" ht="16.5" customHeight="1">
      <c r="A1" s="1" t="s">
        <v>0</v>
      </c>
      <c r="B1" s="2"/>
      <c r="C1" s="3"/>
      <c r="D1" s="3"/>
      <c r="E1" s="3"/>
      <c r="F1" s="3"/>
      <c r="G1" s="3"/>
      <c r="H1" s="3"/>
      <c r="I1" s="4"/>
      <c r="J1" s="3"/>
      <c r="L1" s="3"/>
      <c r="M1" s="3"/>
      <c r="N1" s="3"/>
      <c r="O1" s="6"/>
      <c r="P1" s="7"/>
      <c r="Q1" s="8"/>
      <c r="R1" s="9"/>
      <c r="S1" s="10"/>
      <c r="T1" s="11"/>
      <c r="U1" s="12"/>
      <c r="V1" s="13"/>
    </row>
    <row r="2" spans="1:23" ht="16.5" hidden="1" customHeight="1">
      <c r="A2" s="1"/>
      <c r="B2" s="2"/>
      <c r="C2" s="3"/>
      <c r="D2" s="3"/>
      <c r="E2" s="3"/>
      <c r="F2" s="3"/>
      <c r="G2" s="3"/>
      <c r="H2" s="3"/>
      <c r="I2" s="4"/>
      <c r="J2" s="3"/>
      <c r="L2" s="3"/>
      <c r="M2" s="3"/>
      <c r="N2" s="3"/>
      <c r="O2" s="6"/>
      <c r="P2" s="7"/>
      <c r="Q2" s="8"/>
      <c r="R2" s="9"/>
      <c r="S2" s="10"/>
      <c r="T2" s="11"/>
      <c r="U2" s="12"/>
      <c r="V2" s="13"/>
    </row>
    <row r="3" spans="1:23" s="25" customFormat="1" ht="6" customHeight="1">
      <c r="A3" s="15"/>
      <c r="B3" s="15"/>
      <c r="C3" s="16"/>
      <c r="D3" s="16"/>
      <c r="E3" s="16"/>
      <c r="F3" s="16"/>
      <c r="G3" s="16"/>
      <c r="H3" s="16"/>
      <c r="I3" s="16"/>
      <c r="J3" s="16"/>
      <c r="K3" s="17"/>
      <c r="L3" s="16"/>
      <c r="M3" s="16"/>
      <c r="N3" s="16"/>
      <c r="O3" s="18"/>
      <c r="P3" s="18"/>
      <c r="Q3" s="19"/>
      <c r="R3" s="9"/>
      <c r="S3" s="20"/>
      <c r="T3" s="21" t="s">
        <v>1</v>
      </c>
      <c r="U3" s="22"/>
      <c r="V3" s="23"/>
      <c r="W3" s="24"/>
    </row>
    <row r="4" spans="1:23" s="37" customFormat="1" ht="13.5" customHeight="1">
      <c r="A4" s="26" t="s">
        <v>2</v>
      </c>
      <c r="B4" s="27"/>
      <c r="C4" s="28" t="s">
        <v>3</v>
      </c>
      <c r="D4" s="28"/>
      <c r="E4" s="28"/>
      <c r="F4" s="28"/>
      <c r="G4" s="28"/>
      <c r="H4" s="28"/>
      <c r="I4" s="28"/>
      <c r="J4" s="28"/>
      <c r="K4" s="29"/>
      <c r="L4" s="28"/>
      <c r="M4" s="28"/>
      <c r="N4" s="28"/>
      <c r="O4" s="30" t="s">
        <v>4</v>
      </c>
      <c r="P4" s="31" t="s">
        <v>5</v>
      </c>
      <c r="Q4" s="32"/>
      <c r="R4" s="33"/>
      <c r="S4" s="34" t="s">
        <v>6</v>
      </c>
      <c r="T4" s="35" t="s">
        <v>7</v>
      </c>
      <c r="U4" s="35"/>
      <c r="V4" s="36" t="s">
        <v>8</v>
      </c>
    </row>
    <row r="5" spans="1:23" s="37" customFormat="1" ht="13.5" customHeight="1">
      <c r="A5" s="38"/>
      <c r="B5" s="39"/>
      <c r="C5" s="40" t="s">
        <v>9</v>
      </c>
      <c r="D5" s="41"/>
      <c r="E5" s="42"/>
      <c r="F5" s="43" t="s">
        <v>10</v>
      </c>
      <c r="G5" s="44"/>
      <c r="H5" s="44"/>
      <c r="I5" s="45"/>
      <c r="J5" s="46" t="s">
        <v>11</v>
      </c>
      <c r="K5" s="47" t="s">
        <v>12</v>
      </c>
      <c r="L5" s="48" t="s">
        <v>13</v>
      </c>
      <c r="M5" s="49" t="s">
        <v>14</v>
      </c>
      <c r="N5" s="49" t="s">
        <v>15</v>
      </c>
      <c r="O5" s="50"/>
      <c r="P5" s="51" t="s">
        <v>16</v>
      </c>
      <c r="Q5" s="52"/>
      <c r="R5" s="33"/>
      <c r="S5" s="53"/>
      <c r="T5" s="54" t="s">
        <v>17</v>
      </c>
      <c r="U5" s="55" t="s">
        <v>18</v>
      </c>
      <c r="V5" s="56"/>
    </row>
    <row r="6" spans="1:23" s="37" customFormat="1" ht="48.5" customHeight="1">
      <c r="A6" s="38"/>
      <c r="B6" s="39"/>
      <c r="C6" s="57"/>
      <c r="D6" s="58" t="s">
        <v>19</v>
      </c>
      <c r="E6" s="59" t="s">
        <v>20</v>
      </c>
      <c r="F6" s="60"/>
      <c r="G6" s="61" t="s">
        <v>21</v>
      </c>
      <c r="H6" s="62" t="s">
        <v>19</v>
      </c>
      <c r="I6" s="59" t="s">
        <v>22</v>
      </c>
      <c r="J6" s="63"/>
      <c r="K6" s="64"/>
      <c r="L6" s="65"/>
      <c r="M6" s="66"/>
      <c r="N6" s="66"/>
      <c r="O6" s="50"/>
      <c r="P6" s="67" t="s">
        <v>23</v>
      </c>
      <c r="Q6" s="68" t="s">
        <v>24</v>
      </c>
      <c r="R6" s="69"/>
      <c r="S6" s="53"/>
      <c r="T6" s="70"/>
      <c r="U6" s="71"/>
      <c r="V6" s="56"/>
    </row>
    <row r="7" spans="1:23" s="37" customFormat="1" ht="9" customHeight="1" thickBot="1">
      <c r="A7" s="72"/>
      <c r="B7" s="73"/>
      <c r="C7" s="74" t="s">
        <v>25</v>
      </c>
      <c r="D7" s="75" t="s">
        <v>25</v>
      </c>
      <c r="E7" s="76" t="s">
        <v>25</v>
      </c>
      <c r="F7" s="74" t="s">
        <v>25</v>
      </c>
      <c r="G7" s="75" t="s">
        <v>25</v>
      </c>
      <c r="H7" s="76" t="s">
        <v>25</v>
      </c>
      <c r="I7" s="77" t="s">
        <v>25</v>
      </c>
      <c r="J7" s="74" t="s">
        <v>25</v>
      </c>
      <c r="K7" s="78" t="s">
        <v>26</v>
      </c>
      <c r="L7" s="74" t="s">
        <v>25</v>
      </c>
      <c r="M7" s="74" t="s">
        <v>27</v>
      </c>
      <c r="N7" s="79" t="s">
        <v>27</v>
      </c>
      <c r="O7" s="79" t="s">
        <v>25</v>
      </c>
      <c r="P7" s="80"/>
      <c r="Q7" s="77" t="s">
        <v>28</v>
      </c>
      <c r="R7" s="81"/>
      <c r="S7" s="82"/>
      <c r="T7" s="83"/>
      <c r="U7" s="84"/>
      <c r="V7" s="85"/>
    </row>
    <row r="8" spans="1:23" ht="22.5" customHeight="1" thickTop="1">
      <c r="A8" s="86" t="s">
        <v>46</v>
      </c>
      <c r="B8" s="87"/>
      <c r="C8" s="88">
        <v>772955</v>
      </c>
      <c r="D8" s="89">
        <v>99000</v>
      </c>
      <c r="E8" s="90">
        <v>2865</v>
      </c>
      <c r="F8" s="91">
        <v>13261</v>
      </c>
      <c r="G8" s="89">
        <v>8891</v>
      </c>
      <c r="H8" s="89">
        <v>1517</v>
      </c>
      <c r="I8" s="90">
        <v>0</v>
      </c>
      <c r="J8" s="92">
        <v>122647</v>
      </c>
      <c r="K8" s="93">
        <f t="shared" ref="K8:K71" si="0">J8/C8*100</f>
        <v>15.867288522617745</v>
      </c>
      <c r="L8" s="94">
        <v>294</v>
      </c>
      <c r="M8" s="95">
        <v>720</v>
      </c>
      <c r="N8" s="95">
        <v>88</v>
      </c>
      <c r="O8" s="96">
        <f>C8/V8</f>
        <v>0.38803409878728518</v>
      </c>
      <c r="P8" s="97" t="s">
        <v>29</v>
      </c>
      <c r="Q8" s="98">
        <v>1279</v>
      </c>
      <c r="R8" s="99"/>
      <c r="S8" s="100"/>
      <c r="T8" s="101" t="s">
        <v>29</v>
      </c>
      <c r="U8" s="102" t="s">
        <v>30</v>
      </c>
      <c r="V8" s="103">
        <v>1991977</v>
      </c>
    </row>
    <row r="9" spans="1:23" ht="22.5" customHeight="1">
      <c r="A9" s="104" t="s">
        <v>47</v>
      </c>
      <c r="B9" s="105"/>
      <c r="C9" s="106">
        <v>700135</v>
      </c>
      <c r="D9" s="107">
        <v>125511</v>
      </c>
      <c r="E9" s="108">
        <v>578</v>
      </c>
      <c r="F9" s="109">
        <v>15521</v>
      </c>
      <c r="G9" s="107">
        <v>14496</v>
      </c>
      <c r="H9" s="107">
        <v>3415</v>
      </c>
      <c r="I9" s="108">
        <v>27</v>
      </c>
      <c r="J9" s="109">
        <v>233947</v>
      </c>
      <c r="K9" s="93">
        <f t="shared" si="0"/>
        <v>33.41455576424547</v>
      </c>
      <c r="L9" s="110">
        <v>5347</v>
      </c>
      <c r="M9" s="111">
        <v>143</v>
      </c>
      <c r="N9" s="111">
        <v>16</v>
      </c>
      <c r="O9" s="112">
        <f>(C9+C10)/V9</f>
        <v>3.0196587291058634</v>
      </c>
      <c r="P9" s="113"/>
      <c r="Q9" s="114"/>
      <c r="R9" s="99"/>
      <c r="S9" s="115"/>
      <c r="T9" s="101"/>
      <c r="U9" s="102"/>
      <c r="V9" s="103">
        <v>361824</v>
      </c>
    </row>
    <row r="10" spans="1:23" ht="22.5" customHeight="1">
      <c r="A10" s="104" t="s">
        <v>48</v>
      </c>
      <c r="B10" s="105"/>
      <c r="C10" s="106">
        <v>392450</v>
      </c>
      <c r="D10" s="107">
        <v>115500</v>
      </c>
      <c r="E10" s="108">
        <v>539</v>
      </c>
      <c r="F10" s="109">
        <v>15682</v>
      </c>
      <c r="G10" s="107">
        <v>15062</v>
      </c>
      <c r="H10" s="107">
        <v>4508</v>
      </c>
      <c r="I10" s="108">
        <v>9</v>
      </c>
      <c r="J10" s="109">
        <v>222295</v>
      </c>
      <c r="K10" s="93">
        <f t="shared" si="0"/>
        <v>56.642884443878202</v>
      </c>
      <c r="L10" s="110">
        <v>16018</v>
      </c>
      <c r="M10" s="111">
        <v>123</v>
      </c>
      <c r="N10" s="111">
        <v>14</v>
      </c>
      <c r="O10" s="116"/>
      <c r="P10" s="117"/>
      <c r="Q10" s="118"/>
      <c r="R10" s="99"/>
      <c r="S10" s="119"/>
      <c r="T10" s="101"/>
      <c r="U10" s="102"/>
      <c r="V10" s="103">
        <v>0</v>
      </c>
    </row>
    <row r="11" spans="1:23" ht="22.5" customHeight="1">
      <c r="A11" s="120" t="s">
        <v>49</v>
      </c>
      <c r="B11" s="121"/>
      <c r="C11" s="122">
        <v>675360</v>
      </c>
      <c r="D11" s="123">
        <v>153735</v>
      </c>
      <c r="E11" s="124">
        <v>7861</v>
      </c>
      <c r="F11" s="125">
        <v>19632</v>
      </c>
      <c r="G11" s="123">
        <v>18601</v>
      </c>
      <c r="H11" s="123">
        <v>3315</v>
      </c>
      <c r="I11" s="124">
        <v>243</v>
      </c>
      <c r="J11" s="125">
        <v>275852</v>
      </c>
      <c r="K11" s="126">
        <f t="shared" si="0"/>
        <v>40.845178867566929</v>
      </c>
      <c r="L11" s="127">
        <v>11891</v>
      </c>
      <c r="M11" s="128">
        <v>178</v>
      </c>
      <c r="N11" s="128">
        <v>26</v>
      </c>
      <c r="O11" s="112">
        <f>(C11+C12+C13+C14+C15+C16+C17+C18+C19+C20+C21)/V11</f>
        <v>5.4407264606114234</v>
      </c>
      <c r="P11" s="113"/>
      <c r="Q11" s="114"/>
      <c r="R11" s="99"/>
      <c r="S11" s="115"/>
      <c r="T11" s="129" t="s">
        <v>29</v>
      </c>
      <c r="U11" s="130" t="s">
        <v>31</v>
      </c>
      <c r="V11" s="131">
        <v>237315</v>
      </c>
    </row>
    <row r="12" spans="1:23" ht="22.5" customHeight="1">
      <c r="A12" s="132"/>
      <c r="B12" s="133" t="s">
        <v>50</v>
      </c>
      <c r="C12" s="134">
        <v>25494</v>
      </c>
      <c r="D12" s="135">
        <v>11717</v>
      </c>
      <c r="E12" s="136">
        <v>48</v>
      </c>
      <c r="F12" s="137">
        <v>1194</v>
      </c>
      <c r="G12" s="135">
        <v>1161</v>
      </c>
      <c r="H12" s="135">
        <v>389</v>
      </c>
      <c r="I12" s="136">
        <v>0</v>
      </c>
      <c r="J12" s="137">
        <v>24757</v>
      </c>
      <c r="K12" s="138">
        <f t="shared" si="0"/>
        <v>97.109123715384015</v>
      </c>
      <c r="L12" s="139">
        <v>2780</v>
      </c>
      <c r="M12" s="140">
        <v>13</v>
      </c>
      <c r="N12" s="140">
        <v>5</v>
      </c>
      <c r="O12" s="141"/>
      <c r="P12" s="142"/>
      <c r="Q12" s="143"/>
      <c r="R12" s="99"/>
      <c r="S12" s="144"/>
      <c r="T12" s="145"/>
      <c r="U12" s="146"/>
      <c r="V12" s="147">
        <v>0</v>
      </c>
    </row>
    <row r="13" spans="1:23" ht="22.5" customHeight="1">
      <c r="A13" s="132"/>
      <c r="B13" s="133" t="s">
        <v>51</v>
      </c>
      <c r="C13" s="134">
        <v>34090</v>
      </c>
      <c r="D13" s="135">
        <v>14990</v>
      </c>
      <c r="E13" s="136">
        <v>52</v>
      </c>
      <c r="F13" s="137">
        <v>1366</v>
      </c>
      <c r="G13" s="135">
        <v>1351</v>
      </c>
      <c r="H13" s="135">
        <v>444</v>
      </c>
      <c r="I13" s="136">
        <v>2</v>
      </c>
      <c r="J13" s="137">
        <v>33810</v>
      </c>
      <c r="K13" s="138">
        <f t="shared" si="0"/>
        <v>99.178644763860362</v>
      </c>
      <c r="L13" s="139">
        <v>1032</v>
      </c>
      <c r="M13" s="140">
        <v>12</v>
      </c>
      <c r="N13" s="140">
        <v>5</v>
      </c>
      <c r="O13" s="141"/>
      <c r="P13" s="142"/>
      <c r="Q13" s="143"/>
      <c r="R13" s="99"/>
      <c r="S13" s="144"/>
      <c r="T13" s="145"/>
      <c r="U13" s="146"/>
      <c r="V13" s="147">
        <v>0</v>
      </c>
    </row>
    <row r="14" spans="1:23" ht="22.5" customHeight="1">
      <c r="A14" s="132"/>
      <c r="B14" s="133" t="s">
        <v>52</v>
      </c>
      <c r="C14" s="134">
        <v>74560</v>
      </c>
      <c r="D14" s="135">
        <v>30538</v>
      </c>
      <c r="E14" s="136">
        <v>544</v>
      </c>
      <c r="F14" s="137">
        <v>4364</v>
      </c>
      <c r="G14" s="135">
        <v>4121</v>
      </c>
      <c r="H14" s="135">
        <v>1273</v>
      </c>
      <c r="I14" s="136">
        <v>14</v>
      </c>
      <c r="J14" s="137">
        <v>70895</v>
      </c>
      <c r="K14" s="138">
        <f t="shared" si="0"/>
        <v>95.084495708154506</v>
      </c>
      <c r="L14" s="139">
        <v>3932</v>
      </c>
      <c r="M14" s="140">
        <v>33</v>
      </c>
      <c r="N14" s="140">
        <v>11</v>
      </c>
      <c r="O14" s="141"/>
      <c r="P14" s="142"/>
      <c r="Q14" s="143"/>
      <c r="R14" s="99"/>
      <c r="S14" s="144"/>
      <c r="T14" s="145"/>
      <c r="U14" s="146"/>
      <c r="V14" s="147">
        <v>0</v>
      </c>
    </row>
    <row r="15" spans="1:23" ht="22.5" customHeight="1">
      <c r="A15" s="132"/>
      <c r="B15" s="133" t="s">
        <v>53</v>
      </c>
      <c r="C15" s="148">
        <v>29671</v>
      </c>
      <c r="D15" s="149">
        <v>12963</v>
      </c>
      <c r="E15" s="150">
        <v>188</v>
      </c>
      <c r="F15" s="151">
        <v>1258</v>
      </c>
      <c r="G15" s="149">
        <v>1192</v>
      </c>
      <c r="H15" s="149">
        <v>495</v>
      </c>
      <c r="I15" s="150">
        <v>0</v>
      </c>
      <c r="J15" s="151">
        <v>29209</v>
      </c>
      <c r="K15" s="152">
        <f t="shared" si="0"/>
        <v>98.442924067271079</v>
      </c>
      <c r="L15" s="153">
        <v>1293</v>
      </c>
      <c r="M15" s="154">
        <v>10</v>
      </c>
      <c r="N15" s="154">
        <v>5</v>
      </c>
      <c r="O15" s="141"/>
      <c r="P15" s="142"/>
      <c r="Q15" s="143"/>
      <c r="R15" s="99"/>
      <c r="S15" s="144"/>
      <c r="T15" s="155"/>
      <c r="U15" s="156"/>
      <c r="V15" s="157">
        <v>0</v>
      </c>
    </row>
    <row r="16" spans="1:23" ht="22.5" customHeight="1">
      <c r="A16" s="132"/>
      <c r="B16" s="133" t="s">
        <v>54</v>
      </c>
      <c r="C16" s="134">
        <v>37566</v>
      </c>
      <c r="D16" s="135">
        <v>17603</v>
      </c>
      <c r="E16" s="136">
        <v>178</v>
      </c>
      <c r="F16" s="137">
        <v>1658</v>
      </c>
      <c r="G16" s="135">
        <v>1597</v>
      </c>
      <c r="H16" s="135">
        <v>662</v>
      </c>
      <c r="I16" s="136">
        <v>2</v>
      </c>
      <c r="J16" s="137">
        <v>36603</v>
      </c>
      <c r="K16" s="138">
        <f t="shared" si="0"/>
        <v>97.436511739338755</v>
      </c>
      <c r="L16" s="139">
        <v>671</v>
      </c>
      <c r="M16" s="140">
        <v>10</v>
      </c>
      <c r="N16" s="140">
        <v>5</v>
      </c>
      <c r="O16" s="141"/>
      <c r="P16" s="142"/>
      <c r="Q16" s="143"/>
      <c r="R16" s="99"/>
      <c r="S16" s="144"/>
      <c r="T16" s="145"/>
      <c r="U16" s="146"/>
      <c r="V16" s="147">
        <v>0</v>
      </c>
    </row>
    <row r="17" spans="1:22" ht="22.5" customHeight="1">
      <c r="A17" s="132"/>
      <c r="B17" s="133" t="s">
        <v>55</v>
      </c>
      <c r="C17" s="134">
        <v>170923</v>
      </c>
      <c r="D17" s="135">
        <v>25906</v>
      </c>
      <c r="E17" s="136">
        <v>77</v>
      </c>
      <c r="F17" s="137">
        <v>1404</v>
      </c>
      <c r="G17" s="135">
        <v>1367</v>
      </c>
      <c r="H17" s="135">
        <v>565</v>
      </c>
      <c r="I17" s="136">
        <v>0</v>
      </c>
      <c r="J17" s="137">
        <v>34689</v>
      </c>
      <c r="K17" s="138">
        <f t="shared" si="0"/>
        <v>20.295103643160957</v>
      </c>
      <c r="L17" s="139">
        <v>310</v>
      </c>
      <c r="M17" s="140">
        <v>13</v>
      </c>
      <c r="N17" s="140">
        <v>5</v>
      </c>
      <c r="O17" s="141"/>
      <c r="P17" s="142"/>
      <c r="Q17" s="143"/>
      <c r="R17" s="99"/>
      <c r="S17" s="144"/>
      <c r="T17" s="145"/>
      <c r="U17" s="146"/>
      <c r="V17" s="147">
        <v>0</v>
      </c>
    </row>
    <row r="18" spans="1:22" ht="22.5" customHeight="1">
      <c r="A18" s="132"/>
      <c r="B18" s="133" t="s">
        <v>56</v>
      </c>
      <c r="C18" s="148">
        <v>38126</v>
      </c>
      <c r="D18" s="149">
        <v>14215</v>
      </c>
      <c r="E18" s="150">
        <v>136</v>
      </c>
      <c r="F18" s="151">
        <v>1757</v>
      </c>
      <c r="G18" s="149">
        <v>1708</v>
      </c>
      <c r="H18" s="149">
        <v>674</v>
      </c>
      <c r="I18" s="150">
        <v>0</v>
      </c>
      <c r="J18" s="151">
        <v>36969</v>
      </c>
      <c r="K18" s="152">
        <f t="shared" si="0"/>
        <v>96.965325499659031</v>
      </c>
      <c r="L18" s="153">
        <v>2607</v>
      </c>
      <c r="M18" s="154">
        <v>14</v>
      </c>
      <c r="N18" s="154">
        <v>6</v>
      </c>
      <c r="O18" s="141"/>
      <c r="P18" s="142"/>
      <c r="Q18" s="143"/>
      <c r="R18" s="99"/>
      <c r="S18" s="144"/>
      <c r="T18" s="155"/>
      <c r="U18" s="156"/>
      <c r="V18" s="157">
        <v>0</v>
      </c>
    </row>
    <row r="19" spans="1:22" ht="22.5" customHeight="1">
      <c r="A19" s="132"/>
      <c r="B19" s="133" t="s">
        <v>57</v>
      </c>
      <c r="C19" s="134">
        <v>48608</v>
      </c>
      <c r="D19" s="135">
        <v>18016</v>
      </c>
      <c r="E19" s="136">
        <v>174</v>
      </c>
      <c r="F19" s="137">
        <v>1856</v>
      </c>
      <c r="G19" s="135">
        <v>1816</v>
      </c>
      <c r="H19" s="135">
        <v>594</v>
      </c>
      <c r="I19" s="136">
        <v>4</v>
      </c>
      <c r="J19" s="137">
        <v>48349</v>
      </c>
      <c r="K19" s="138">
        <f t="shared" si="0"/>
        <v>99.467165898617509</v>
      </c>
      <c r="L19" s="139">
        <v>1072</v>
      </c>
      <c r="M19" s="140">
        <v>11</v>
      </c>
      <c r="N19" s="140">
        <v>5</v>
      </c>
      <c r="O19" s="141"/>
      <c r="P19" s="142"/>
      <c r="Q19" s="143"/>
      <c r="R19" s="99"/>
      <c r="S19" s="144"/>
      <c r="T19" s="145"/>
      <c r="U19" s="146"/>
      <c r="V19" s="147">
        <v>0</v>
      </c>
    </row>
    <row r="20" spans="1:22" ht="22.5" customHeight="1">
      <c r="A20" s="132"/>
      <c r="B20" s="133" t="s">
        <v>58</v>
      </c>
      <c r="C20" s="148">
        <v>100135</v>
      </c>
      <c r="D20" s="149">
        <v>35077</v>
      </c>
      <c r="E20" s="150">
        <v>573</v>
      </c>
      <c r="F20" s="151">
        <v>2566</v>
      </c>
      <c r="G20" s="149">
        <v>2487</v>
      </c>
      <c r="H20" s="149">
        <v>833</v>
      </c>
      <c r="I20" s="150">
        <v>0</v>
      </c>
      <c r="J20" s="151">
        <v>62213</v>
      </c>
      <c r="K20" s="152">
        <f t="shared" si="0"/>
        <v>62.129125680331555</v>
      </c>
      <c r="L20" s="153">
        <v>3177</v>
      </c>
      <c r="M20" s="154">
        <v>38</v>
      </c>
      <c r="N20" s="154">
        <v>9</v>
      </c>
      <c r="O20" s="141"/>
      <c r="P20" s="142"/>
      <c r="Q20" s="143"/>
      <c r="R20" s="99"/>
      <c r="S20" s="144"/>
      <c r="T20" s="155"/>
      <c r="U20" s="156"/>
      <c r="V20" s="157">
        <v>0</v>
      </c>
    </row>
    <row r="21" spans="1:22" ht="22.5" customHeight="1">
      <c r="A21" s="158"/>
      <c r="B21" s="133" t="s">
        <v>59</v>
      </c>
      <c r="C21" s="159">
        <v>56633</v>
      </c>
      <c r="D21" s="160">
        <v>20784</v>
      </c>
      <c r="E21" s="161">
        <v>277</v>
      </c>
      <c r="F21" s="162">
        <v>1521</v>
      </c>
      <c r="G21" s="160">
        <v>1489</v>
      </c>
      <c r="H21" s="160">
        <v>554</v>
      </c>
      <c r="I21" s="161">
        <v>1</v>
      </c>
      <c r="J21" s="162">
        <v>40441</v>
      </c>
      <c r="K21" s="163">
        <f t="shared" si="0"/>
        <v>71.408895873430694</v>
      </c>
      <c r="L21" s="164">
        <v>556</v>
      </c>
      <c r="M21" s="165">
        <v>21</v>
      </c>
      <c r="N21" s="165">
        <v>6</v>
      </c>
      <c r="O21" s="116"/>
      <c r="P21" s="117"/>
      <c r="Q21" s="118"/>
      <c r="R21" s="99"/>
      <c r="S21" s="119"/>
      <c r="T21" s="166"/>
      <c r="U21" s="167"/>
      <c r="V21" s="168">
        <v>0</v>
      </c>
    </row>
    <row r="22" spans="1:22" ht="22.5" customHeight="1">
      <c r="A22" s="104" t="s">
        <v>60</v>
      </c>
      <c r="B22" s="105"/>
      <c r="C22" s="106">
        <v>335723</v>
      </c>
      <c r="D22" s="107">
        <v>77802</v>
      </c>
      <c r="E22" s="108">
        <v>526</v>
      </c>
      <c r="F22" s="109">
        <v>8499</v>
      </c>
      <c r="G22" s="107">
        <v>7758</v>
      </c>
      <c r="H22" s="107">
        <v>2664</v>
      </c>
      <c r="I22" s="108">
        <v>13</v>
      </c>
      <c r="J22" s="109">
        <v>161263</v>
      </c>
      <c r="K22" s="93">
        <f t="shared" si="0"/>
        <v>48.03454038001567</v>
      </c>
      <c r="L22" s="110">
        <v>3930</v>
      </c>
      <c r="M22" s="111">
        <v>73</v>
      </c>
      <c r="N22" s="111">
        <v>23</v>
      </c>
      <c r="O22" s="112">
        <f>(C22+C23+C24+C25)/V22</f>
        <v>4.1624149377041331</v>
      </c>
      <c r="P22" s="113"/>
      <c r="Q22" s="114"/>
      <c r="R22" s="99"/>
      <c r="S22" s="115"/>
      <c r="T22" s="101" t="s">
        <v>29</v>
      </c>
      <c r="U22" s="102" t="s">
        <v>32</v>
      </c>
      <c r="V22" s="103">
        <v>150331</v>
      </c>
    </row>
    <row r="23" spans="1:22" ht="22.5" customHeight="1">
      <c r="A23" s="104" t="s">
        <v>61</v>
      </c>
      <c r="B23" s="105"/>
      <c r="C23" s="106">
        <v>144283</v>
      </c>
      <c r="D23" s="107">
        <v>40785</v>
      </c>
      <c r="E23" s="108">
        <v>194</v>
      </c>
      <c r="F23" s="109">
        <v>3379</v>
      </c>
      <c r="G23" s="107">
        <v>2950</v>
      </c>
      <c r="H23" s="107">
        <v>1220</v>
      </c>
      <c r="I23" s="108">
        <v>0</v>
      </c>
      <c r="J23" s="109">
        <v>103421</v>
      </c>
      <c r="K23" s="93">
        <f t="shared" si="0"/>
        <v>71.679269213975317</v>
      </c>
      <c r="L23" s="110">
        <v>1193</v>
      </c>
      <c r="M23" s="111">
        <v>42</v>
      </c>
      <c r="N23" s="111">
        <v>10</v>
      </c>
      <c r="O23" s="141"/>
      <c r="P23" s="142"/>
      <c r="Q23" s="143"/>
      <c r="R23" s="99"/>
      <c r="S23" s="144"/>
      <c r="T23" s="101" t="s">
        <v>29</v>
      </c>
      <c r="U23" s="102" t="s">
        <v>33</v>
      </c>
      <c r="V23" s="103">
        <v>0</v>
      </c>
    </row>
    <row r="24" spans="1:22" ht="22.5" customHeight="1">
      <c r="A24" s="104" t="s">
        <v>62</v>
      </c>
      <c r="B24" s="105"/>
      <c r="C24" s="106">
        <v>65121</v>
      </c>
      <c r="D24" s="107">
        <v>7972</v>
      </c>
      <c r="E24" s="108">
        <v>1302</v>
      </c>
      <c r="F24" s="109">
        <v>2210</v>
      </c>
      <c r="G24" s="107">
        <v>2037</v>
      </c>
      <c r="H24" s="107">
        <v>92</v>
      </c>
      <c r="I24" s="108">
        <v>10</v>
      </c>
      <c r="J24" s="109">
        <v>47482</v>
      </c>
      <c r="K24" s="93">
        <f t="shared" si="0"/>
        <v>72.913499485573013</v>
      </c>
      <c r="L24" s="110">
        <v>1979</v>
      </c>
      <c r="M24" s="111">
        <v>141</v>
      </c>
      <c r="N24" s="111">
        <v>34</v>
      </c>
      <c r="O24" s="141"/>
      <c r="P24" s="142"/>
      <c r="Q24" s="143"/>
      <c r="R24" s="99"/>
      <c r="S24" s="144"/>
      <c r="T24" s="101"/>
      <c r="U24" s="102"/>
      <c r="V24" s="103">
        <v>0</v>
      </c>
    </row>
    <row r="25" spans="1:22" ht="22.5" customHeight="1">
      <c r="A25" s="104" t="s">
        <v>63</v>
      </c>
      <c r="B25" s="105"/>
      <c r="C25" s="106">
        <v>80613</v>
      </c>
      <c r="D25" s="107">
        <v>21640</v>
      </c>
      <c r="E25" s="108">
        <v>360</v>
      </c>
      <c r="F25" s="109"/>
      <c r="G25" s="107">
        <v>2969</v>
      </c>
      <c r="H25" s="107">
        <v>972</v>
      </c>
      <c r="I25" s="108">
        <v>18</v>
      </c>
      <c r="J25" s="109">
        <v>51607</v>
      </c>
      <c r="K25" s="93">
        <f t="shared" si="0"/>
        <v>64.018210462332377</v>
      </c>
      <c r="L25" s="110">
        <v>471</v>
      </c>
      <c r="M25" s="111">
        <v>28</v>
      </c>
      <c r="N25" s="111">
        <v>12</v>
      </c>
      <c r="O25" s="116"/>
      <c r="P25" s="117"/>
      <c r="Q25" s="118"/>
      <c r="R25" s="99"/>
      <c r="S25" s="119"/>
      <c r="T25" s="101"/>
      <c r="U25" s="102"/>
      <c r="V25" s="103">
        <v>0</v>
      </c>
    </row>
    <row r="26" spans="1:22" ht="22.5" customHeight="1">
      <c r="A26" s="120" t="s">
        <v>64</v>
      </c>
      <c r="B26" s="121"/>
      <c r="C26" s="122">
        <v>235532</v>
      </c>
      <c r="D26" s="123">
        <v>103945</v>
      </c>
      <c r="E26" s="124">
        <v>1777</v>
      </c>
      <c r="F26" s="125">
        <v>5652</v>
      </c>
      <c r="G26" s="123">
        <v>4186</v>
      </c>
      <c r="H26" s="123">
        <v>2358</v>
      </c>
      <c r="I26" s="124">
        <v>1</v>
      </c>
      <c r="J26" s="125">
        <v>145294</v>
      </c>
      <c r="K26" s="126">
        <f t="shared" si="0"/>
        <v>61.687583852724892</v>
      </c>
      <c r="L26" s="127">
        <v>4779</v>
      </c>
      <c r="M26" s="128">
        <v>76</v>
      </c>
      <c r="N26" s="128">
        <v>11</v>
      </c>
      <c r="O26" s="169">
        <f>C26/V26</f>
        <v>5.1308572050974837</v>
      </c>
      <c r="P26" s="170"/>
      <c r="Q26" s="171"/>
      <c r="R26" s="99"/>
      <c r="S26" s="100"/>
      <c r="T26" s="101"/>
      <c r="U26" s="102"/>
      <c r="V26" s="103">
        <v>45905</v>
      </c>
    </row>
    <row r="27" spans="1:22" ht="22.5" customHeight="1">
      <c r="A27" s="172" t="s">
        <v>65</v>
      </c>
      <c r="B27" s="173"/>
      <c r="C27" s="174">
        <v>385063</v>
      </c>
      <c r="D27" s="175">
        <v>79162</v>
      </c>
      <c r="E27" s="176">
        <v>3060</v>
      </c>
      <c r="F27" s="177">
        <v>10305</v>
      </c>
      <c r="G27" s="175">
        <v>7450</v>
      </c>
      <c r="H27" s="175">
        <v>1535</v>
      </c>
      <c r="I27" s="176">
        <v>53</v>
      </c>
      <c r="J27" s="177">
        <v>162507</v>
      </c>
      <c r="K27" s="126">
        <f t="shared" si="0"/>
        <v>42.202704492511614</v>
      </c>
      <c r="L27" s="178">
        <v>2865</v>
      </c>
      <c r="M27" s="179">
        <v>193</v>
      </c>
      <c r="N27" s="179">
        <v>21</v>
      </c>
      <c r="O27" s="141">
        <f>(C27+C28+C29+C30+C31+C32+C33+C34+C35+C36+C37+C38+C39+C40+C41+C42+C43+C44+C45)/V27</f>
        <v>8.6953533717622236</v>
      </c>
      <c r="P27" s="142"/>
      <c r="Q27" s="143"/>
      <c r="R27" s="99"/>
      <c r="S27" s="115"/>
      <c r="T27" s="129" t="s">
        <v>29</v>
      </c>
      <c r="U27" s="180" t="s">
        <v>34</v>
      </c>
      <c r="V27" s="131">
        <v>93853</v>
      </c>
    </row>
    <row r="28" spans="1:22" ht="22.5" customHeight="1">
      <c r="A28" s="132"/>
      <c r="B28" s="133" t="s">
        <v>66</v>
      </c>
      <c r="C28" s="148">
        <v>10702</v>
      </c>
      <c r="D28" s="149">
        <v>6487</v>
      </c>
      <c r="E28" s="150"/>
      <c r="F28" s="151">
        <v>192</v>
      </c>
      <c r="G28" s="149">
        <v>190</v>
      </c>
      <c r="H28" s="149">
        <v>113</v>
      </c>
      <c r="I28" s="150"/>
      <c r="J28" s="151">
        <v>10702</v>
      </c>
      <c r="K28" s="152">
        <f t="shared" si="0"/>
        <v>100</v>
      </c>
      <c r="L28" s="153">
        <v>392</v>
      </c>
      <c r="M28" s="154">
        <v>8</v>
      </c>
      <c r="N28" s="154"/>
      <c r="O28" s="141"/>
      <c r="P28" s="142"/>
      <c r="Q28" s="143"/>
      <c r="R28" s="99"/>
      <c r="S28" s="144"/>
      <c r="T28" s="155"/>
      <c r="U28" s="156"/>
      <c r="V28" s="157">
        <v>0</v>
      </c>
    </row>
    <row r="29" spans="1:22" ht="22.5" customHeight="1">
      <c r="A29" s="132"/>
      <c r="B29" s="133" t="s">
        <v>67</v>
      </c>
      <c r="C29" s="134">
        <v>10920</v>
      </c>
      <c r="D29" s="135">
        <v>6864</v>
      </c>
      <c r="E29" s="136"/>
      <c r="F29" s="137">
        <v>189</v>
      </c>
      <c r="G29" s="135">
        <v>178</v>
      </c>
      <c r="H29" s="135">
        <v>121</v>
      </c>
      <c r="I29" s="136"/>
      <c r="J29" s="137">
        <v>10920</v>
      </c>
      <c r="K29" s="138">
        <f t="shared" si="0"/>
        <v>100</v>
      </c>
      <c r="L29" s="139">
        <v>191</v>
      </c>
      <c r="M29" s="140">
        <v>11</v>
      </c>
      <c r="N29" s="140"/>
      <c r="O29" s="141"/>
      <c r="P29" s="142"/>
      <c r="Q29" s="143"/>
      <c r="R29" s="99"/>
      <c r="S29" s="144"/>
      <c r="T29" s="145"/>
      <c r="U29" s="146"/>
      <c r="V29" s="147">
        <v>0</v>
      </c>
    </row>
    <row r="30" spans="1:22" ht="22.5" customHeight="1">
      <c r="A30" s="132"/>
      <c r="B30" s="133" t="s">
        <v>68</v>
      </c>
      <c r="C30" s="148">
        <v>11392</v>
      </c>
      <c r="D30" s="149">
        <v>6899</v>
      </c>
      <c r="E30" s="150"/>
      <c r="F30" s="151">
        <v>205</v>
      </c>
      <c r="G30" s="149">
        <v>200</v>
      </c>
      <c r="H30" s="149">
        <v>136</v>
      </c>
      <c r="I30" s="150"/>
      <c r="J30" s="151">
        <v>11392</v>
      </c>
      <c r="K30" s="152">
        <f t="shared" si="0"/>
        <v>100</v>
      </c>
      <c r="L30" s="153">
        <v>252</v>
      </c>
      <c r="M30" s="154">
        <v>7</v>
      </c>
      <c r="N30" s="154"/>
      <c r="O30" s="141"/>
      <c r="P30" s="142"/>
      <c r="Q30" s="143"/>
      <c r="R30" s="99"/>
      <c r="S30" s="144"/>
      <c r="T30" s="155"/>
      <c r="U30" s="156"/>
      <c r="V30" s="157">
        <v>0</v>
      </c>
    </row>
    <row r="31" spans="1:22" ht="22.5" customHeight="1">
      <c r="A31" s="132"/>
      <c r="B31" s="133" t="s">
        <v>69</v>
      </c>
      <c r="C31" s="134">
        <v>8568</v>
      </c>
      <c r="D31" s="135">
        <v>5104</v>
      </c>
      <c r="E31" s="136"/>
      <c r="F31" s="137">
        <v>194</v>
      </c>
      <c r="G31" s="135">
        <v>185</v>
      </c>
      <c r="H31" s="135">
        <v>100</v>
      </c>
      <c r="I31" s="136"/>
      <c r="J31" s="137">
        <v>8568</v>
      </c>
      <c r="K31" s="138">
        <f t="shared" si="0"/>
        <v>100</v>
      </c>
      <c r="L31" s="139">
        <v>212</v>
      </c>
      <c r="M31" s="140">
        <v>7</v>
      </c>
      <c r="N31" s="140"/>
      <c r="O31" s="141"/>
      <c r="P31" s="142"/>
      <c r="Q31" s="143"/>
      <c r="R31" s="99"/>
      <c r="S31" s="144"/>
      <c r="T31" s="145"/>
      <c r="U31" s="146"/>
      <c r="V31" s="147">
        <v>0</v>
      </c>
    </row>
    <row r="32" spans="1:22" ht="22.5" customHeight="1">
      <c r="A32" s="132"/>
      <c r="B32" s="133" t="s">
        <v>70</v>
      </c>
      <c r="C32" s="148">
        <v>19526</v>
      </c>
      <c r="D32" s="149">
        <v>12604</v>
      </c>
      <c r="E32" s="150"/>
      <c r="F32" s="151">
        <v>391</v>
      </c>
      <c r="G32" s="149">
        <v>374</v>
      </c>
      <c r="H32" s="149">
        <v>265</v>
      </c>
      <c r="I32" s="150"/>
      <c r="J32" s="151">
        <v>19526</v>
      </c>
      <c r="K32" s="152">
        <f t="shared" si="0"/>
        <v>100</v>
      </c>
      <c r="L32" s="153">
        <v>663</v>
      </c>
      <c r="M32" s="154">
        <v>7</v>
      </c>
      <c r="N32" s="154"/>
      <c r="O32" s="141"/>
      <c r="P32" s="142"/>
      <c r="Q32" s="143"/>
      <c r="R32" s="99"/>
      <c r="S32" s="144"/>
      <c r="T32" s="155"/>
      <c r="U32" s="156"/>
      <c r="V32" s="157">
        <v>0</v>
      </c>
    </row>
    <row r="33" spans="1:22" ht="22.5" customHeight="1">
      <c r="A33" s="132"/>
      <c r="B33" s="133" t="s">
        <v>71</v>
      </c>
      <c r="C33" s="174">
        <v>13632</v>
      </c>
      <c r="D33" s="175">
        <v>9205</v>
      </c>
      <c r="E33" s="176"/>
      <c r="F33" s="177">
        <v>292</v>
      </c>
      <c r="G33" s="175">
        <v>265</v>
      </c>
      <c r="H33" s="175">
        <v>207</v>
      </c>
      <c r="I33" s="176"/>
      <c r="J33" s="177">
        <v>13632</v>
      </c>
      <c r="K33" s="126">
        <f t="shared" si="0"/>
        <v>100</v>
      </c>
      <c r="L33" s="178">
        <v>23</v>
      </c>
      <c r="M33" s="179">
        <v>4</v>
      </c>
      <c r="N33" s="179"/>
      <c r="O33" s="141"/>
      <c r="P33" s="142"/>
      <c r="Q33" s="143"/>
      <c r="R33" s="99"/>
      <c r="S33" s="144"/>
      <c r="T33" s="181"/>
      <c r="U33" s="182"/>
      <c r="V33" s="183">
        <v>0</v>
      </c>
    </row>
    <row r="34" spans="1:22" ht="22.5" customHeight="1">
      <c r="A34" s="132"/>
      <c r="B34" s="133" t="s">
        <v>72</v>
      </c>
      <c r="C34" s="134">
        <v>10364</v>
      </c>
      <c r="D34" s="135">
        <v>6591</v>
      </c>
      <c r="E34" s="136"/>
      <c r="F34" s="137">
        <v>213</v>
      </c>
      <c r="G34" s="135">
        <v>195</v>
      </c>
      <c r="H34" s="135">
        <v>148</v>
      </c>
      <c r="I34" s="136"/>
      <c r="J34" s="137">
        <v>10364</v>
      </c>
      <c r="K34" s="138">
        <f t="shared" si="0"/>
        <v>100</v>
      </c>
      <c r="L34" s="139">
        <v>86</v>
      </c>
      <c r="M34" s="140">
        <v>8</v>
      </c>
      <c r="N34" s="140"/>
      <c r="O34" s="141"/>
      <c r="P34" s="142"/>
      <c r="Q34" s="143"/>
      <c r="R34" s="99"/>
      <c r="S34" s="144"/>
      <c r="T34" s="145"/>
      <c r="U34" s="146"/>
      <c r="V34" s="147">
        <v>0</v>
      </c>
    </row>
    <row r="35" spans="1:22" ht="22.5" customHeight="1">
      <c r="A35" s="132"/>
      <c r="B35" s="133" t="s">
        <v>73</v>
      </c>
      <c r="C35" s="134">
        <v>14750</v>
      </c>
      <c r="D35" s="135">
        <v>9665</v>
      </c>
      <c r="E35" s="136"/>
      <c r="F35" s="137">
        <v>274</v>
      </c>
      <c r="G35" s="135">
        <v>264</v>
      </c>
      <c r="H35" s="135">
        <v>186</v>
      </c>
      <c r="I35" s="136"/>
      <c r="J35" s="137">
        <v>14750</v>
      </c>
      <c r="K35" s="138">
        <f t="shared" si="0"/>
        <v>100</v>
      </c>
      <c r="L35" s="139">
        <v>53</v>
      </c>
      <c r="M35" s="140">
        <v>9</v>
      </c>
      <c r="N35" s="140"/>
      <c r="O35" s="141"/>
      <c r="P35" s="142"/>
      <c r="Q35" s="143"/>
      <c r="R35" s="99"/>
      <c r="S35" s="144"/>
      <c r="T35" s="145"/>
      <c r="U35" s="146"/>
      <c r="V35" s="147">
        <v>0</v>
      </c>
    </row>
    <row r="36" spans="1:22" ht="22.5" customHeight="1">
      <c r="A36" s="132"/>
      <c r="B36" s="184" t="s">
        <v>74</v>
      </c>
      <c r="C36" s="148">
        <v>10997</v>
      </c>
      <c r="D36" s="149">
        <v>8002</v>
      </c>
      <c r="E36" s="150"/>
      <c r="F36" s="151">
        <v>222</v>
      </c>
      <c r="G36" s="149">
        <v>194</v>
      </c>
      <c r="H36" s="149">
        <v>136</v>
      </c>
      <c r="I36" s="150"/>
      <c r="J36" s="151">
        <v>10997</v>
      </c>
      <c r="K36" s="152">
        <f t="shared" si="0"/>
        <v>100</v>
      </c>
      <c r="L36" s="153">
        <v>202</v>
      </c>
      <c r="M36" s="154">
        <v>4</v>
      </c>
      <c r="N36" s="154"/>
      <c r="O36" s="141"/>
      <c r="P36" s="142"/>
      <c r="Q36" s="143"/>
      <c r="R36" s="99"/>
      <c r="S36" s="144"/>
      <c r="T36" s="145"/>
      <c r="U36" s="146"/>
      <c r="V36" s="147">
        <v>0</v>
      </c>
    </row>
    <row r="37" spans="1:22" ht="22.5" customHeight="1">
      <c r="A37" s="132"/>
      <c r="B37" s="133" t="s">
        <v>75</v>
      </c>
      <c r="C37" s="148">
        <v>19056</v>
      </c>
      <c r="D37" s="149">
        <v>11087</v>
      </c>
      <c r="E37" s="150"/>
      <c r="F37" s="151">
        <v>391</v>
      </c>
      <c r="G37" s="149">
        <v>374</v>
      </c>
      <c r="H37" s="149">
        <v>238</v>
      </c>
      <c r="I37" s="150"/>
      <c r="J37" s="151">
        <v>19056</v>
      </c>
      <c r="K37" s="152">
        <f t="shared" si="0"/>
        <v>100</v>
      </c>
      <c r="L37" s="153">
        <v>339</v>
      </c>
      <c r="M37" s="154">
        <v>12</v>
      </c>
      <c r="N37" s="154"/>
      <c r="O37" s="141"/>
      <c r="P37" s="142"/>
      <c r="Q37" s="143"/>
      <c r="R37" s="99"/>
      <c r="S37" s="144"/>
      <c r="T37" s="166"/>
      <c r="U37" s="167"/>
      <c r="V37" s="168">
        <v>0</v>
      </c>
    </row>
    <row r="38" spans="1:22" ht="22.5" customHeight="1">
      <c r="A38" s="132"/>
      <c r="B38" s="133" t="s">
        <v>76</v>
      </c>
      <c r="C38" s="134">
        <v>12043</v>
      </c>
      <c r="D38" s="135">
        <v>7976</v>
      </c>
      <c r="E38" s="136"/>
      <c r="F38" s="137">
        <v>254</v>
      </c>
      <c r="G38" s="135">
        <v>209</v>
      </c>
      <c r="H38" s="135">
        <v>163</v>
      </c>
      <c r="I38" s="136"/>
      <c r="J38" s="137">
        <v>12043</v>
      </c>
      <c r="K38" s="138">
        <f t="shared" si="0"/>
        <v>100</v>
      </c>
      <c r="L38" s="139">
        <v>97</v>
      </c>
      <c r="M38" s="140">
        <v>7</v>
      </c>
      <c r="N38" s="140"/>
      <c r="O38" s="141"/>
      <c r="P38" s="142"/>
      <c r="Q38" s="143"/>
      <c r="R38" s="99"/>
      <c r="S38" s="144"/>
      <c r="T38" s="129"/>
      <c r="U38" s="130"/>
      <c r="V38" s="131">
        <v>0</v>
      </c>
    </row>
    <row r="39" spans="1:22" ht="22.5" customHeight="1">
      <c r="A39" s="185"/>
      <c r="B39" s="186" t="s">
        <v>77</v>
      </c>
      <c r="C39" s="187">
        <v>11215</v>
      </c>
      <c r="D39" s="188">
        <v>7541</v>
      </c>
      <c r="E39" s="189"/>
      <c r="F39" s="190">
        <v>241</v>
      </c>
      <c r="G39" s="188">
        <v>231</v>
      </c>
      <c r="H39" s="188">
        <v>171</v>
      </c>
      <c r="I39" s="189"/>
      <c r="J39" s="190">
        <v>11215</v>
      </c>
      <c r="K39" s="191">
        <f t="shared" si="0"/>
        <v>100</v>
      </c>
      <c r="L39" s="192">
        <v>397</v>
      </c>
      <c r="M39" s="193">
        <v>7</v>
      </c>
      <c r="N39" s="193"/>
      <c r="O39" s="141"/>
      <c r="P39" s="142"/>
      <c r="Q39" s="143"/>
      <c r="R39" s="99"/>
      <c r="S39" s="144"/>
      <c r="T39" s="145"/>
      <c r="U39" s="146"/>
      <c r="V39" s="147">
        <v>0</v>
      </c>
    </row>
    <row r="40" spans="1:22" ht="22.5" customHeight="1">
      <c r="A40" s="132"/>
      <c r="B40" s="133" t="s">
        <v>78</v>
      </c>
      <c r="C40" s="148">
        <v>12835</v>
      </c>
      <c r="D40" s="149">
        <v>8853</v>
      </c>
      <c r="E40" s="150"/>
      <c r="F40" s="151">
        <v>241</v>
      </c>
      <c r="G40" s="149">
        <v>235</v>
      </c>
      <c r="H40" s="149">
        <v>151</v>
      </c>
      <c r="I40" s="150"/>
      <c r="J40" s="151">
        <v>12853</v>
      </c>
      <c r="K40" s="152">
        <f t="shared" si="0"/>
        <v>100.14024152707441</v>
      </c>
      <c r="L40" s="153">
        <v>341</v>
      </c>
      <c r="M40" s="154">
        <v>9</v>
      </c>
      <c r="N40" s="154"/>
      <c r="O40" s="141"/>
      <c r="P40" s="142"/>
      <c r="Q40" s="143"/>
      <c r="R40" s="99"/>
      <c r="S40" s="144"/>
      <c r="T40" s="155"/>
      <c r="U40" s="156"/>
      <c r="V40" s="157">
        <v>0</v>
      </c>
    </row>
    <row r="41" spans="1:22" ht="22.5" customHeight="1">
      <c r="A41" s="132"/>
      <c r="B41" s="133" t="s">
        <v>79</v>
      </c>
      <c r="C41" s="134">
        <v>26124</v>
      </c>
      <c r="D41" s="135">
        <v>15435</v>
      </c>
      <c r="E41" s="136"/>
      <c r="F41" s="137">
        <v>457</v>
      </c>
      <c r="G41" s="135">
        <v>435</v>
      </c>
      <c r="H41" s="135">
        <v>278</v>
      </c>
      <c r="I41" s="136"/>
      <c r="J41" s="137">
        <v>26124</v>
      </c>
      <c r="K41" s="138">
        <f t="shared" si="0"/>
        <v>100</v>
      </c>
      <c r="L41" s="139">
        <v>228</v>
      </c>
      <c r="M41" s="140">
        <v>12</v>
      </c>
      <c r="N41" s="140"/>
      <c r="O41" s="141"/>
      <c r="P41" s="142"/>
      <c r="Q41" s="143"/>
      <c r="R41" s="99"/>
      <c r="S41" s="144"/>
      <c r="T41" s="145"/>
      <c r="U41" s="146"/>
      <c r="V41" s="147">
        <v>0</v>
      </c>
    </row>
    <row r="42" spans="1:22" ht="22.5" customHeight="1">
      <c r="A42" s="132"/>
      <c r="B42" s="133" t="s">
        <v>80</v>
      </c>
      <c r="C42" s="148">
        <v>6953</v>
      </c>
      <c r="D42" s="149">
        <v>4346</v>
      </c>
      <c r="E42" s="150"/>
      <c r="F42" s="151">
        <v>185</v>
      </c>
      <c r="G42" s="149">
        <v>180</v>
      </c>
      <c r="H42" s="149">
        <v>130</v>
      </c>
      <c r="I42" s="150"/>
      <c r="J42" s="151">
        <v>6953</v>
      </c>
      <c r="K42" s="152">
        <f t="shared" si="0"/>
        <v>100</v>
      </c>
      <c r="L42" s="153">
        <v>169</v>
      </c>
      <c r="M42" s="154">
        <v>5</v>
      </c>
      <c r="N42" s="154"/>
      <c r="O42" s="141"/>
      <c r="P42" s="142"/>
      <c r="Q42" s="143"/>
      <c r="R42" s="99"/>
      <c r="S42" s="144"/>
      <c r="T42" s="155"/>
      <c r="U42" s="156"/>
      <c r="V42" s="157">
        <v>0</v>
      </c>
    </row>
    <row r="43" spans="1:22" ht="22.5" customHeight="1">
      <c r="A43" s="158"/>
      <c r="B43" s="133" t="s">
        <v>81</v>
      </c>
      <c r="C43" s="159">
        <v>9396</v>
      </c>
      <c r="D43" s="160">
        <v>5071</v>
      </c>
      <c r="E43" s="161"/>
      <c r="F43" s="162">
        <v>321</v>
      </c>
      <c r="G43" s="160">
        <v>211</v>
      </c>
      <c r="H43" s="160">
        <v>146</v>
      </c>
      <c r="I43" s="161"/>
      <c r="J43" s="162">
        <v>9396</v>
      </c>
      <c r="K43" s="163">
        <f t="shared" si="0"/>
        <v>100</v>
      </c>
      <c r="L43" s="164">
        <v>173</v>
      </c>
      <c r="M43" s="165">
        <v>8</v>
      </c>
      <c r="N43" s="165"/>
      <c r="O43" s="141"/>
      <c r="P43" s="142"/>
      <c r="Q43" s="143"/>
      <c r="R43" s="99"/>
      <c r="S43" s="144"/>
      <c r="T43" s="166"/>
      <c r="U43" s="167"/>
      <c r="V43" s="168">
        <v>0</v>
      </c>
    </row>
    <row r="44" spans="1:22" ht="22.5" customHeight="1">
      <c r="A44" s="104" t="s">
        <v>82</v>
      </c>
      <c r="B44" s="105"/>
      <c r="C44" s="106">
        <v>194941</v>
      </c>
      <c r="D44" s="107">
        <v>83995</v>
      </c>
      <c r="E44" s="108">
        <v>1344</v>
      </c>
      <c r="F44" s="109">
        <v>3730</v>
      </c>
      <c r="G44" s="107">
        <v>3409</v>
      </c>
      <c r="H44" s="107">
        <v>2229</v>
      </c>
      <c r="I44" s="108">
        <v>36</v>
      </c>
      <c r="J44" s="109">
        <v>77904</v>
      </c>
      <c r="K44" s="93">
        <f t="shared" si="0"/>
        <v>39.962860557809798</v>
      </c>
      <c r="L44" s="110">
        <v>1760</v>
      </c>
      <c r="M44" s="111">
        <v>72</v>
      </c>
      <c r="N44" s="111">
        <v>10</v>
      </c>
      <c r="O44" s="141"/>
      <c r="P44" s="142"/>
      <c r="Q44" s="143"/>
      <c r="R44" s="99"/>
      <c r="S44" s="144"/>
      <c r="T44" s="101" t="s">
        <v>29</v>
      </c>
      <c r="U44" s="102" t="s">
        <v>35</v>
      </c>
      <c r="V44" s="103">
        <v>0</v>
      </c>
    </row>
    <row r="45" spans="1:22" ht="22.5" customHeight="1">
      <c r="A45" s="104" t="s">
        <v>83</v>
      </c>
      <c r="B45" s="105"/>
      <c r="C45" s="106">
        <v>27608</v>
      </c>
      <c r="D45" s="107">
        <v>14856</v>
      </c>
      <c r="E45" s="108">
        <v>0</v>
      </c>
      <c r="F45" s="109">
        <v>717</v>
      </c>
      <c r="G45" s="107">
        <v>650</v>
      </c>
      <c r="H45" s="107">
        <v>327</v>
      </c>
      <c r="I45" s="108">
        <v>0</v>
      </c>
      <c r="J45" s="109">
        <v>26202</v>
      </c>
      <c r="K45" s="93">
        <f t="shared" si="0"/>
        <v>94.907273254129237</v>
      </c>
      <c r="L45" s="110">
        <v>38</v>
      </c>
      <c r="M45" s="111">
        <v>42</v>
      </c>
      <c r="N45" s="111">
        <v>6</v>
      </c>
      <c r="O45" s="116"/>
      <c r="P45" s="117"/>
      <c r="Q45" s="118"/>
      <c r="R45" s="99"/>
      <c r="S45" s="119"/>
      <c r="T45" s="101"/>
      <c r="U45" s="102"/>
      <c r="V45" s="103">
        <v>0</v>
      </c>
    </row>
    <row r="46" spans="1:22" ht="22.5" customHeight="1">
      <c r="A46" s="120" t="s">
        <v>84</v>
      </c>
      <c r="B46" s="121"/>
      <c r="C46" s="122">
        <v>210731</v>
      </c>
      <c r="D46" s="123">
        <v>40885</v>
      </c>
      <c r="E46" s="124">
        <v>1041</v>
      </c>
      <c r="F46" s="125">
        <v>6360</v>
      </c>
      <c r="G46" s="123">
        <v>4399</v>
      </c>
      <c r="H46" s="123">
        <v>1598</v>
      </c>
      <c r="I46" s="124">
        <v>0</v>
      </c>
      <c r="J46" s="125">
        <v>136435</v>
      </c>
      <c r="K46" s="126">
        <f t="shared" si="0"/>
        <v>64.743677959104261</v>
      </c>
      <c r="L46" s="127">
        <v>2335</v>
      </c>
      <c r="M46" s="128">
        <v>63</v>
      </c>
      <c r="N46" s="128">
        <v>11</v>
      </c>
      <c r="O46" s="112">
        <f>(C46+C47)/V46</f>
        <v>5.4831765979578408</v>
      </c>
      <c r="P46" s="113"/>
      <c r="Q46" s="114"/>
      <c r="R46" s="99"/>
      <c r="S46" s="115"/>
      <c r="T46" s="129"/>
      <c r="U46" s="130"/>
      <c r="V46" s="131">
        <v>47107</v>
      </c>
    </row>
    <row r="47" spans="1:22" ht="22.5" customHeight="1">
      <c r="A47" s="132"/>
      <c r="B47" s="133" t="s">
        <v>85</v>
      </c>
      <c r="C47" s="159">
        <v>47565</v>
      </c>
      <c r="D47" s="160">
        <v>6983</v>
      </c>
      <c r="E47" s="161">
        <v>24</v>
      </c>
      <c r="F47" s="162">
        <v>169</v>
      </c>
      <c r="G47" s="160">
        <v>14</v>
      </c>
      <c r="H47" s="160">
        <v>48</v>
      </c>
      <c r="I47" s="161">
        <v>0</v>
      </c>
      <c r="J47" s="162">
        <v>41890</v>
      </c>
      <c r="K47" s="163">
        <f t="shared" si="0"/>
        <v>88.068958267633775</v>
      </c>
      <c r="L47" s="164">
        <v>0</v>
      </c>
      <c r="M47" s="165">
        <v>8</v>
      </c>
      <c r="N47" s="165">
        <v>2</v>
      </c>
      <c r="O47" s="116"/>
      <c r="P47" s="117"/>
      <c r="Q47" s="118"/>
      <c r="R47" s="99"/>
      <c r="S47" s="119"/>
      <c r="T47" s="166"/>
      <c r="U47" s="167"/>
      <c r="V47" s="168">
        <v>0</v>
      </c>
    </row>
    <row r="48" spans="1:22" ht="22.5" customHeight="1">
      <c r="A48" s="104" t="s">
        <v>86</v>
      </c>
      <c r="B48" s="105"/>
      <c r="C48" s="106">
        <v>210364</v>
      </c>
      <c r="D48" s="107">
        <v>54801</v>
      </c>
      <c r="E48" s="108" t="s">
        <v>36</v>
      </c>
      <c r="F48" s="109">
        <v>5561</v>
      </c>
      <c r="G48" s="107">
        <v>5234</v>
      </c>
      <c r="H48" s="107">
        <v>1522</v>
      </c>
      <c r="I48" s="108" t="s">
        <v>36</v>
      </c>
      <c r="J48" s="109">
        <v>83037</v>
      </c>
      <c r="K48" s="93">
        <f t="shared" si="0"/>
        <v>39.473008689699753</v>
      </c>
      <c r="L48" s="110">
        <v>4427</v>
      </c>
      <c r="M48" s="111">
        <v>75</v>
      </c>
      <c r="N48" s="111">
        <v>11</v>
      </c>
      <c r="O48" s="194">
        <f>C48/V48</f>
        <v>4.3268748200255054</v>
      </c>
      <c r="P48" s="195"/>
      <c r="Q48" s="196"/>
      <c r="R48" s="99"/>
      <c r="S48" s="100"/>
      <c r="T48" s="101"/>
      <c r="U48" s="102"/>
      <c r="V48" s="103">
        <v>48618</v>
      </c>
    </row>
    <row r="49" spans="1:22" ht="22.5" customHeight="1">
      <c r="A49" s="104" t="s">
        <v>87</v>
      </c>
      <c r="B49" s="105"/>
      <c r="C49" s="106">
        <v>187979</v>
      </c>
      <c r="D49" s="107">
        <v>44166</v>
      </c>
      <c r="E49" s="108">
        <v>827</v>
      </c>
      <c r="F49" s="109">
        <v>5302</v>
      </c>
      <c r="G49" s="107">
        <v>4747</v>
      </c>
      <c r="H49" s="107">
        <v>1089</v>
      </c>
      <c r="I49" s="108">
        <v>0</v>
      </c>
      <c r="J49" s="109">
        <v>105990</v>
      </c>
      <c r="K49" s="93">
        <f t="shared" si="0"/>
        <v>56.383957782518259</v>
      </c>
      <c r="L49" s="110">
        <v>52</v>
      </c>
      <c r="M49" s="111">
        <v>91</v>
      </c>
      <c r="N49" s="111">
        <v>10</v>
      </c>
      <c r="O49" s="194">
        <f>C49/V49</f>
        <v>4.6595196192648043</v>
      </c>
      <c r="P49" s="195"/>
      <c r="Q49" s="196"/>
      <c r="R49" s="99"/>
      <c r="S49" s="100"/>
      <c r="T49" s="101"/>
      <c r="U49" s="102"/>
      <c r="V49" s="103">
        <v>40343</v>
      </c>
    </row>
    <row r="50" spans="1:22" ht="22.5" customHeight="1">
      <c r="A50" s="104" t="s">
        <v>88</v>
      </c>
      <c r="B50" s="105"/>
      <c r="C50" s="106">
        <v>222410</v>
      </c>
      <c r="D50" s="107">
        <v>61551</v>
      </c>
      <c r="E50" s="108"/>
      <c r="F50" s="109">
        <v>3291</v>
      </c>
      <c r="G50" s="107">
        <v>2965</v>
      </c>
      <c r="H50" s="107">
        <v>892</v>
      </c>
      <c r="I50" s="108">
        <v>0</v>
      </c>
      <c r="J50" s="109">
        <v>132121</v>
      </c>
      <c r="K50" s="93">
        <f t="shared" si="0"/>
        <v>59.404253405872041</v>
      </c>
      <c r="L50" s="110">
        <v>1679</v>
      </c>
      <c r="M50" s="111">
        <v>115</v>
      </c>
      <c r="N50" s="111">
        <v>20</v>
      </c>
      <c r="O50" s="112">
        <f>(C50+C51)/V50</f>
        <v>4.8439670817948555</v>
      </c>
      <c r="P50" s="113"/>
      <c r="Q50" s="114"/>
      <c r="R50" s="99"/>
      <c r="S50" s="115"/>
      <c r="T50" s="101"/>
      <c r="U50" s="102"/>
      <c r="V50" s="103">
        <v>63916</v>
      </c>
    </row>
    <row r="51" spans="1:22" ht="22.5" customHeight="1">
      <c r="A51" s="104" t="s">
        <v>89</v>
      </c>
      <c r="B51" s="105"/>
      <c r="C51" s="106">
        <v>87197</v>
      </c>
      <c r="D51" s="107">
        <v>24160</v>
      </c>
      <c r="E51" s="108">
        <v>0</v>
      </c>
      <c r="F51" s="109">
        <v>1346</v>
      </c>
      <c r="G51" s="107">
        <v>855</v>
      </c>
      <c r="H51" s="107">
        <v>300</v>
      </c>
      <c r="I51" s="108">
        <v>0</v>
      </c>
      <c r="J51" s="109">
        <v>68214</v>
      </c>
      <c r="K51" s="93">
        <f t="shared" si="0"/>
        <v>78.229755610858177</v>
      </c>
      <c r="L51" s="110">
        <v>3579</v>
      </c>
      <c r="M51" s="111">
        <v>17</v>
      </c>
      <c r="N51" s="111">
        <v>7</v>
      </c>
      <c r="O51" s="116"/>
      <c r="P51" s="117"/>
      <c r="Q51" s="118"/>
      <c r="R51" s="99"/>
      <c r="S51" s="119"/>
      <c r="T51" s="101"/>
      <c r="U51" s="102"/>
      <c r="V51" s="103">
        <v>0</v>
      </c>
    </row>
    <row r="52" spans="1:22" ht="22.5" customHeight="1">
      <c r="A52" s="120" t="s">
        <v>90</v>
      </c>
      <c r="B52" s="121"/>
      <c r="C52" s="122">
        <v>166740</v>
      </c>
      <c r="D52" s="123">
        <v>45996</v>
      </c>
      <c r="E52" s="124">
        <v>675</v>
      </c>
      <c r="F52" s="125">
        <v>3083</v>
      </c>
      <c r="G52" s="123">
        <v>2803</v>
      </c>
      <c r="H52" s="123">
        <v>1097</v>
      </c>
      <c r="I52" s="124">
        <v>7</v>
      </c>
      <c r="J52" s="125">
        <v>99905</v>
      </c>
      <c r="K52" s="126">
        <f t="shared" si="0"/>
        <v>59.916636679860858</v>
      </c>
      <c r="L52" s="127">
        <v>6620</v>
      </c>
      <c r="M52" s="128">
        <v>112</v>
      </c>
      <c r="N52" s="128">
        <v>11</v>
      </c>
      <c r="O52" s="112">
        <f>(C52+C53+C54)/V52</f>
        <v>5.7724986383878516</v>
      </c>
      <c r="P52" s="113"/>
      <c r="Q52" s="114"/>
      <c r="R52" s="99"/>
      <c r="S52" s="115"/>
      <c r="T52" s="129" t="s">
        <v>29</v>
      </c>
      <c r="U52" s="130" t="s">
        <v>37</v>
      </c>
      <c r="V52" s="131">
        <v>31213</v>
      </c>
    </row>
    <row r="53" spans="1:22" ht="22.5" customHeight="1">
      <c r="A53" s="132"/>
      <c r="B53" s="133" t="s">
        <v>91</v>
      </c>
      <c r="C53" s="134">
        <v>6660</v>
      </c>
      <c r="D53" s="135">
        <v>4787</v>
      </c>
      <c r="E53" s="136">
        <v>3</v>
      </c>
      <c r="F53" s="137">
        <v>62</v>
      </c>
      <c r="G53" s="135">
        <v>27</v>
      </c>
      <c r="H53" s="135">
        <v>32</v>
      </c>
      <c r="I53" s="136">
        <v>0</v>
      </c>
      <c r="J53" s="137">
        <v>6660</v>
      </c>
      <c r="K53" s="138">
        <f t="shared" si="0"/>
        <v>100</v>
      </c>
      <c r="L53" s="139">
        <v>86</v>
      </c>
      <c r="M53" s="140">
        <v>9</v>
      </c>
      <c r="N53" s="140">
        <v>0</v>
      </c>
      <c r="O53" s="141"/>
      <c r="P53" s="142"/>
      <c r="Q53" s="143"/>
      <c r="R53" s="99"/>
      <c r="S53" s="144"/>
      <c r="T53" s="145"/>
      <c r="U53" s="146"/>
      <c r="V53" s="147">
        <v>0</v>
      </c>
    </row>
    <row r="54" spans="1:22" ht="22.5" customHeight="1">
      <c r="A54" s="132"/>
      <c r="B54" s="133" t="s">
        <v>92</v>
      </c>
      <c r="C54" s="159">
        <v>6777</v>
      </c>
      <c r="D54" s="160">
        <v>4676</v>
      </c>
      <c r="E54" s="161">
        <v>1</v>
      </c>
      <c r="F54" s="162">
        <v>98</v>
      </c>
      <c r="G54" s="160">
        <v>54</v>
      </c>
      <c r="H54" s="160">
        <v>53</v>
      </c>
      <c r="I54" s="161">
        <v>0</v>
      </c>
      <c r="J54" s="162">
        <v>6777</v>
      </c>
      <c r="K54" s="163">
        <f t="shared" si="0"/>
        <v>100</v>
      </c>
      <c r="L54" s="164">
        <v>120</v>
      </c>
      <c r="M54" s="165">
        <v>7</v>
      </c>
      <c r="N54" s="165">
        <v>0</v>
      </c>
      <c r="O54" s="116"/>
      <c r="P54" s="117"/>
      <c r="Q54" s="118"/>
      <c r="R54" s="99"/>
      <c r="S54" s="119"/>
      <c r="T54" s="166"/>
      <c r="U54" s="167"/>
      <c r="V54" s="168">
        <v>0</v>
      </c>
    </row>
    <row r="55" spans="1:22" ht="22.5" customHeight="1">
      <c r="A55" s="120" t="s">
        <v>93</v>
      </c>
      <c r="B55" s="121"/>
      <c r="C55" s="122">
        <v>242501</v>
      </c>
      <c r="D55" s="123">
        <v>54726</v>
      </c>
      <c r="E55" s="124"/>
      <c r="F55" s="125">
        <v>3761</v>
      </c>
      <c r="G55" s="123">
        <v>3335</v>
      </c>
      <c r="H55" s="123">
        <v>884</v>
      </c>
      <c r="I55" s="124"/>
      <c r="J55" s="125">
        <v>92731</v>
      </c>
      <c r="K55" s="126">
        <f t="shared" si="0"/>
        <v>38.239429940495093</v>
      </c>
      <c r="L55" s="127">
        <v>447</v>
      </c>
      <c r="M55" s="128">
        <v>49</v>
      </c>
      <c r="N55" s="128">
        <v>12</v>
      </c>
      <c r="O55" s="112">
        <f>(C55+C56+C57+C58)/V55</f>
        <v>7.0375368731563421</v>
      </c>
      <c r="P55" s="113"/>
      <c r="Q55" s="114"/>
      <c r="R55" s="99"/>
      <c r="S55" s="115"/>
      <c r="T55" s="129"/>
      <c r="U55" s="130"/>
      <c r="V55" s="131">
        <v>40680</v>
      </c>
    </row>
    <row r="56" spans="1:22" ht="22.5" customHeight="1">
      <c r="A56" s="132"/>
      <c r="B56" s="133" t="s">
        <v>94</v>
      </c>
      <c r="C56" s="134">
        <v>8960</v>
      </c>
      <c r="D56" s="135">
        <v>5212</v>
      </c>
      <c r="E56" s="136"/>
      <c r="F56" s="137">
        <v>153</v>
      </c>
      <c r="G56" s="135">
        <v>115</v>
      </c>
      <c r="H56" s="135">
        <v>31</v>
      </c>
      <c r="I56" s="136"/>
      <c r="J56" s="137">
        <v>7082</v>
      </c>
      <c r="K56" s="138">
        <f t="shared" si="0"/>
        <v>79.040178571428584</v>
      </c>
      <c r="L56" s="139">
        <v>0</v>
      </c>
      <c r="M56" s="140">
        <v>2</v>
      </c>
      <c r="N56" s="140">
        <v>0</v>
      </c>
      <c r="O56" s="141"/>
      <c r="P56" s="142"/>
      <c r="Q56" s="143"/>
      <c r="R56" s="99"/>
      <c r="S56" s="144"/>
      <c r="T56" s="145"/>
      <c r="U56" s="146"/>
      <c r="V56" s="147">
        <v>0</v>
      </c>
    </row>
    <row r="57" spans="1:22" ht="22.5" customHeight="1">
      <c r="A57" s="132"/>
      <c r="B57" s="133" t="s">
        <v>95</v>
      </c>
      <c r="C57" s="148">
        <v>8059</v>
      </c>
      <c r="D57" s="149">
        <v>4933</v>
      </c>
      <c r="E57" s="150"/>
      <c r="F57" s="151">
        <v>162</v>
      </c>
      <c r="G57" s="149">
        <v>111</v>
      </c>
      <c r="H57" s="149">
        <v>67</v>
      </c>
      <c r="I57" s="150"/>
      <c r="J57" s="151">
        <v>5779</v>
      </c>
      <c r="K57" s="152">
        <f t="shared" si="0"/>
        <v>71.708648715721552</v>
      </c>
      <c r="L57" s="153">
        <v>0</v>
      </c>
      <c r="M57" s="154">
        <v>2</v>
      </c>
      <c r="N57" s="154">
        <v>0</v>
      </c>
      <c r="O57" s="141"/>
      <c r="P57" s="142"/>
      <c r="Q57" s="143"/>
      <c r="R57" s="99"/>
      <c r="S57" s="144"/>
      <c r="T57" s="155"/>
      <c r="U57" s="156"/>
      <c r="V57" s="157">
        <v>0</v>
      </c>
    </row>
    <row r="58" spans="1:22" ht="22.5" customHeight="1">
      <c r="A58" s="158"/>
      <c r="B58" s="133" t="s">
        <v>96</v>
      </c>
      <c r="C58" s="159">
        <v>26767</v>
      </c>
      <c r="D58" s="160">
        <v>9275</v>
      </c>
      <c r="E58" s="161"/>
      <c r="F58" s="162">
        <v>490</v>
      </c>
      <c r="G58" s="160">
        <v>340</v>
      </c>
      <c r="H58" s="160">
        <v>212</v>
      </c>
      <c r="I58" s="161"/>
      <c r="J58" s="162">
        <v>12362</v>
      </c>
      <c r="K58" s="163">
        <f t="shared" si="0"/>
        <v>46.18373370194643</v>
      </c>
      <c r="L58" s="164">
        <v>5</v>
      </c>
      <c r="M58" s="165">
        <v>3</v>
      </c>
      <c r="N58" s="165">
        <v>0</v>
      </c>
      <c r="O58" s="116"/>
      <c r="P58" s="117"/>
      <c r="Q58" s="118"/>
      <c r="R58" s="99"/>
      <c r="S58" s="119"/>
      <c r="T58" s="166"/>
      <c r="U58" s="167"/>
      <c r="V58" s="168">
        <v>0</v>
      </c>
    </row>
    <row r="59" spans="1:22" ht="22.5" customHeight="1">
      <c r="A59" s="104" t="s">
        <v>97</v>
      </c>
      <c r="B59" s="105"/>
      <c r="C59" s="106">
        <v>163657</v>
      </c>
      <c r="D59" s="107">
        <v>42203</v>
      </c>
      <c r="E59" s="108">
        <v>526</v>
      </c>
      <c r="F59" s="109">
        <v>3661</v>
      </c>
      <c r="G59" s="107">
        <v>2741</v>
      </c>
      <c r="H59" s="107">
        <v>1308</v>
      </c>
      <c r="I59" s="108">
        <v>9</v>
      </c>
      <c r="J59" s="109">
        <v>118139</v>
      </c>
      <c r="K59" s="93">
        <f t="shared" si="0"/>
        <v>72.186951978833775</v>
      </c>
      <c r="L59" s="110">
        <v>1372</v>
      </c>
      <c r="M59" s="111">
        <v>55</v>
      </c>
      <c r="N59" s="111">
        <v>13</v>
      </c>
      <c r="O59" s="194">
        <f>C59/V59</f>
        <v>6.6465093611663892</v>
      </c>
      <c r="P59" s="195"/>
      <c r="Q59" s="196"/>
      <c r="R59" s="99"/>
      <c r="S59" s="100"/>
      <c r="T59" s="101"/>
      <c r="U59" s="102"/>
      <c r="V59" s="103">
        <v>24623</v>
      </c>
    </row>
    <row r="60" spans="1:22" ht="22.5" customHeight="1">
      <c r="A60" s="104" t="s">
        <v>98</v>
      </c>
      <c r="B60" s="105"/>
      <c r="C60" s="197">
        <v>137542</v>
      </c>
      <c r="D60" s="107">
        <v>14768</v>
      </c>
      <c r="E60" s="108">
        <v>343</v>
      </c>
      <c r="F60" s="109">
        <v>4870</v>
      </c>
      <c r="G60" s="107">
        <v>1813</v>
      </c>
      <c r="H60" s="107">
        <v>1559</v>
      </c>
      <c r="I60" s="108">
        <v>0</v>
      </c>
      <c r="J60" s="109"/>
      <c r="K60" s="93">
        <f t="shared" si="0"/>
        <v>0</v>
      </c>
      <c r="L60" s="110">
        <v>2257</v>
      </c>
      <c r="M60" s="111">
        <v>52</v>
      </c>
      <c r="N60" s="111">
        <v>7</v>
      </c>
      <c r="O60" s="194">
        <f>C60/V60</f>
        <v>7.5734816364737627</v>
      </c>
      <c r="P60" s="195"/>
      <c r="Q60" s="196"/>
      <c r="R60" s="99"/>
      <c r="S60" s="100"/>
      <c r="T60" s="101"/>
      <c r="U60" s="102"/>
      <c r="V60" s="103">
        <v>18161</v>
      </c>
    </row>
    <row r="61" spans="1:22" ht="22.5" customHeight="1">
      <c r="A61" s="104" t="s">
        <v>99</v>
      </c>
      <c r="B61" s="105"/>
      <c r="C61" s="106">
        <v>209952</v>
      </c>
      <c r="D61" s="107">
        <v>83019</v>
      </c>
      <c r="E61" s="108">
        <v>884</v>
      </c>
      <c r="F61" s="109">
        <v>5323</v>
      </c>
      <c r="G61" s="107">
        <v>4526</v>
      </c>
      <c r="H61" s="107">
        <v>1537</v>
      </c>
      <c r="I61" s="108">
        <v>0</v>
      </c>
      <c r="J61" s="109">
        <v>152391</v>
      </c>
      <c r="K61" s="93">
        <f t="shared" si="0"/>
        <v>72.583733424782807</v>
      </c>
      <c r="L61" s="110">
        <v>3462</v>
      </c>
      <c r="M61" s="111">
        <v>115</v>
      </c>
      <c r="N61" s="111">
        <v>7</v>
      </c>
      <c r="O61" s="194">
        <f>C61/V61</f>
        <v>3.813841961852861</v>
      </c>
      <c r="P61" s="195"/>
      <c r="Q61" s="196"/>
      <c r="R61" s="99"/>
      <c r="S61" s="100"/>
      <c r="T61" s="101"/>
      <c r="U61" s="102"/>
      <c r="V61" s="103">
        <v>55050</v>
      </c>
    </row>
    <row r="62" spans="1:22" ht="22.5" customHeight="1">
      <c r="A62" s="120" t="s">
        <v>100</v>
      </c>
      <c r="B62" s="121"/>
      <c r="C62" s="122">
        <v>430619</v>
      </c>
      <c r="D62" s="123">
        <v>92085</v>
      </c>
      <c r="E62" s="124">
        <v>4625</v>
      </c>
      <c r="F62" s="125">
        <v>10916</v>
      </c>
      <c r="G62" s="123">
        <v>8541</v>
      </c>
      <c r="H62" s="123">
        <v>2624</v>
      </c>
      <c r="I62" s="124">
        <v>90</v>
      </c>
      <c r="J62" s="125">
        <v>206099</v>
      </c>
      <c r="K62" s="198">
        <f t="shared" si="0"/>
        <v>47.861102273703672</v>
      </c>
      <c r="L62" s="127">
        <v>3480</v>
      </c>
      <c r="M62" s="128">
        <v>444</v>
      </c>
      <c r="N62" s="128">
        <v>22</v>
      </c>
      <c r="O62" s="112">
        <f>(C62+C63+C64+C65+C66+C67+C68+C69+C70)/V62</f>
        <v>7.9864967379760277</v>
      </c>
      <c r="P62" s="113"/>
      <c r="Q62" s="114"/>
      <c r="R62" s="99"/>
      <c r="S62" s="115"/>
      <c r="T62" s="129"/>
      <c r="U62" s="130"/>
      <c r="V62" s="131">
        <v>65910</v>
      </c>
    </row>
    <row r="63" spans="1:22" ht="22.5" customHeight="1">
      <c r="A63" s="132"/>
      <c r="B63" s="133" t="s">
        <v>101</v>
      </c>
      <c r="C63" s="148">
        <v>32831</v>
      </c>
      <c r="D63" s="149">
        <v>12307</v>
      </c>
      <c r="E63" s="150">
        <v>281</v>
      </c>
      <c r="F63" s="151">
        <v>1800</v>
      </c>
      <c r="G63" s="149">
        <v>1600</v>
      </c>
      <c r="H63" s="149">
        <v>702</v>
      </c>
      <c r="I63" s="150">
        <v>7</v>
      </c>
      <c r="J63" s="151">
        <v>32831</v>
      </c>
      <c r="K63" s="152">
        <f t="shared" si="0"/>
        <v>100</v>
      </c>
      <c r="L63" s="153"/>
      <c r="M63" s="154"/>
      <c r="N63" s="154"/>
      <c r="O63" s="141"/>
      <c r="P63" s="142"/>
      <c r="Q63" s="143"/>
      <c r="R63" s="99"/>
      <c r="S63" s="144"/>
      <c r="T63" s="155"/>
      <c r="U63" s="156"/>
      <c r="V63" s="157">
        <v>0</v>
      </c>
    </row>
    <row r="64" spans="1:22" ht="22.5" customHeight="1">
      <c r="A64" s="199"/>
      <c r="B64" s="133" t="s">
        <v>102</v>
      </c>
      <c r="C64" s="134">
        <v>8093</v>
      </c>
      <c r="D64" s="135">
        <v>3732</v>
      </c>
      <c r="E64" s="136">
        <v>3</v>
      </c>
      <c r="F64" s="137">
        <v>357</v>
      </c>
      <c r="G64" s="135">
        <v>288</v>
      </c>
      <c r="H64" s="135">
        <v>130</v>
      </c>
      <c r="I64" s="136">
        <v>0</v>
      </c>
      <c r="J64" s="137">
        <v>8093</v>
      </c>
      <c r="K64" s="138">
        <f t="shared" si="0"/>
        <v>100</v>
      </c>
      <c r="L64" s="139"/>
      <c r="M64" s="140"/>
      <c r="N64" s="140"/>
      <c r="O64" s="141"/>
      <c r="P64" s="142"/>
      <c r="Q64" s="143"/>
      <c r="R64" s="99"/>
      <c r="S64" s="144"/>
      <c r="T64" s="145"/>
      <c r="U64" s="146"/>
      <c r="V64" s="147">
        <v>0</v>
      </c>
    </row>
    <row r="65" spans="1:22" ht="22.5" customHeight="1">
      <c r="A65" s="132"/>
      <c r="B65" s="133" t="s">
        <v>103</v>
      </c>
      <c r="C65" s="148">
        <v>6541</v>
      </c>
      <c r="D65" s="149">
        <v>3141</v>
      </c>
      <c r="E65" s="150">
        <v>5</v>
      </c>
      <c r="F65" s="151">
        <v>261</v>
      </c>
      <c r="G65" s="149">
        <v>238</v>
      </c>
      <c r="H65" s="149">
        <v>51</v>
      </c>
      <c r="I65" s="150">
        <v>0</v>
      </c>
      <c r="J65" s="151">
        <v>6541</v>
      </c>
      <c r="K65" s="152">
        <f t="shared" si="0"/>
        <v>100</v>
      </c>
      <c r="L65" s="153"/>
      <c r="M65" s="154"/>
      <c r="N65" s="154"/>
      <c r="O65" s="141"/>
      <c r="P65" s="142"/>
      <c r="Q65" s="143"/>
      <c r="R65" s="99"/>
      <c r="S65" s="144"/>
      <c r="T65" s="155"/>
      <c r="U65" s="156"/>
      <c r="V65" s="157">
        <v>0</v>
      </c>
    </row>
    <row r="66" spans="1:22" ht="22.5" customHeight="1">
      <c r="A66" s="132"/>
      <c r="B66" s="133" t="s">
        <v>104</v>
      </c>
      <c r="C66" s="134">
        <v>9129</v>
      </c>
      <c r="D66" s="135">
        <v>4098</v>
      </c>
      <c r="E66" s="136">
        <v>12</v>
      </c>
      <c r="F66" s="137">
        <v>510</v>
      </c>
      <c r="G66" s="135">
        <v>471</v>
      </c>
      <c r="H66" s="135">
        <v>186</v>
      </c>
      <c r="I66" s="136">
        <v>0</v>
      </c>
      <c r="J66" s="137">
        <v>9129</v>
      </c>
      <c r="K66" s="138">
        <f t="shared" si="0"/>
        <v>100</v>
      </c>
      <c r="L66" s="139"/>
      <c r="M66" s="140"/>
      <c r="N66" s="140"/>
      <c r="O66" s="141"/>
      <c r="P66" s="142"/>
      <c r="Q66" s="143"/>
      <c r="R66" s="99"/>
      <c r="S66" s="144"/>
      <c r="T66" s="145"/>
      <c r="U66" s="146"/>
      <c r="V66" s="147">
        <v>0</v>
      </c>
    </row>
    <row r="67" spans="1:22" ht="22.5" customHeight="1">
      <c r="A67" s="132"/>
      <c r="B67" s="184" t="s">
        <v>105</v>
      </c>
      <c r="C67" s="148">
        <v>8964</v>
      </c>
      <c r="D67" s="149">
        <v>4818</v>
      </c>
      <c r="E67" s="150">
        <v>11</v>
      </c>
      <c r="F67" s="151">
        <v>349</v>
      </c>
      <c r="G67" s="149">
        <v>322</v>
      </c>
      <c r="H67" s="149">
        <v>153</v>
      </c>
      <c r="I67" s="150">
        <v>0</v>
      </c>
      <c r="J67" s="151">
        <v>8964</v>
      </c>
      <c r="K67" s="152">
        <f t="shared" si="0"/>
        <v>100</v>
      </c>
      <c r="L67" s="153"/>
      <c r="M67" s="154"/>
      <c r="N67" s="154"/>
      <c r="O67" s="141"/>
      <c r="P67" s="142"/>
      <c r="Q67" s="143"/>
      <c r="R67" s="99"/>
      <c r="S67" s="144"/>
      <c r="T67" s="155"/>
      <c r="U67" s="156"/>
      <c r="V67" s="157">
        <v>0</v>
      </c>
    </row>
    <row r="68" spans="1:22" ht="22.5" customHeight="1">
      <c r="A68" s="132"/>
      <c r="B68" s="133" t="s">
        <v>106</v>
      </c>
      <c r="C68" s="134">
        <v>8164</v>
      </c>
      <c r="D68" s="135">
        <v>3509</v>
      </c>
      <c r="E68" s="136">
        <v>5</v>
      </c>
      <c r="F68" s="137">
        <v>368</v>
      </c>
      <c r="G68" s="135">
        <v>323</v>
      </c>
      <c r="H68" s="135">
        <v>100</v>
      </c>
      <c r="I68" s="136">
        <v>0</v>
      </c>
      <c r="J68" s="137">
        <v>8164</v>
      </c>
      <c r="K68" s="138">
        <f t="shared" si="0"/>
        <v>100</v>
      </c>
      <c r="L68" s="139"/>
      <c r="M68" s="140"/>
      <c r="N68" s="140"/>
      <c r="O68" s="141"/>
      <c r="P68" s="142"/>
      <c r="Q68" s="143"/>
      <c r="R68" s="99"/>
      <c r="S68" s="144"/>
      <c r="T68" s="145"/>
      <c r="U68" s="146"/>
      <c r="V68" s="147">
        <v>0</v>
      </c>
    </row>
    <row r="69" spans="1:22" ht="22.5" customHeight="1">
      <c r="A69" s="132"/>
      <c r="B69" s="133" t="s">
        <v>107</v>
      </c>
      <c r="C69" s="148">
        <v>7925</v>
      </c>
      <c r="D69" s="149">
        <v>4018</v>
      </c>
      <c r="E69" s="150">
        <v>4</v>
      </c>
      <c r="F69" s="151">
        <v>473</v>
      </c>
      <c r="G69" s="149">
        <v>449</v>
      </c>
      <c r="H69" s="149">
        <v>187</v>
      </c>
      <c r="I69" s="150">
        <v>0</v>
      </c>
      <c r="J69" s="151">
        <v>7925</v>
      </c>
      <c r="K69" s="152">
        <f t="shared" si="0"/>
        <v>100</v>
      </c>
      <c r="L69" s="153"/>
      <c r="M69" s="154"/>
      <c r="N69" s="154"/>
      <c r="O69" s="141"/>
      <c r="P69" s="142"/>
      <c r="Q69" s="143"/>
      <c r="R69" s="99"/>
      <c r="S69" s="144"/>
      <c r="T69" s="155"/>
      <c r="U69" s="156"/>
      <c r="V69" s="157">
        <v>0</v>
      </c>
    </row>
    <row r="70" spans="1:22" ht="22.5" customHeight="1">
      <c r="A70" s="158"/>
      <c r="B70" s="200" t="s">
        <v>108</v>
      </c>
      <c r="C70" s="159">
        <v>14124</v>
      </c>
      <c r="D70" s="160">
        <v>4840</v>
      </c>
      <c r="E70" s="161">
        <v>56</v>
      </c>
      <c r="F70" s="201">
        <v>270</v>
      </c>
      <c r="G70" s="160">
        <v>229</v>
      </c>
      <c r="H70" s="160">
        <v>79</v>
      </c>
      <c r="I70" s="161">
        <v>0</v>
      </c>
      <c r="J70" s="162">
        <v>14124</v>
      </c>
      <c r="K70" s="163">
        <f t="shared" si="0"/>
        <v>100</v>
      </c>
      <c r="L70" s="164"/>
      <c r="M70" s="165"/>
      <c r="N70" s="165"/>
      <c r="O70" s="116"/>
      <c r="P70" s="117"/>
      <c r="Q70" s="118"/>
      <c r="R70" s="99"/>
      <c r="S70" s="119"/>
      <c r="T70" s="166"/>
      <c r="U70" s="167"/>
      <c r="V70" s="168">
        <v>0</v>
      </c>
    </row>
    <row r="71" spans="1:22" ht="22.5" customHeight="1">
      <c r="A71" s="172" t="s">
        <v>109</v>
      </c>
      <c r="B71" s="173"/>
      <c r="C71" s="174">
        <v>200346</v>
      </c>
      <c r="D71" s="175">
        <v>58049</v>
      </c>
      <c r="E71" s="176">
        <v>1467</v>
      </c>
      <c r="F71" s="177">
        <v>4905</v>
      </c>
      <c r="G71" s="175">
        <v>4759</v>
      </c>
      <c r="H71" s="175">
        <v>1821</v>
      </c>
      <c r="I71" s="176">
        <v>18</v>
      </c>
      <c r="J71" s="177">
        <v>141087</v>
      </c>
      <c r="K71" s="126">
        <f t="shared" si="0"/>
        <v>70.421670510017663</v>
      </c>
      <c r="L71" s="178">
        <v>4806</v>
      </c>
      <c r="M71" s="179">
        <v>71</v>
      </c>
      <c r="N71" s="179">
        <v>13</v>
      </c>
      <c r="O71" s="141">
        <f>(C71+C72+C73+C74+C75)/V71</f>
        <v>4.5601346537107217</v>
      </c>
      <c r="P71" s="142"/>
      <c r="Q71" s="143"/>
      <c r="R71" s="99"/>
      <c r="S71" s="115"/>
      <c r="T71" s="129"/>
      <c r="U71" s="130"/>
      <c r="V71" s="131">
        <v>96841</v>
      </c>
    </row>
    <row r="72" spans="1:22" ht="22.5" customHeight="1">
      <c r="A72" s="132"/>
      <c r="B72" s="133" t="s">
        <v>110</v>
      </c>
      <c r="C72" s="159">
        <v>28568</v>
      </c>
      <c r="D72" s="160">
        <v>9887</v>
      </c>
      <c r="E72" s="161">
        <v>0</v>
      </c>
      <c r="F72" s="162">
        <v>1029</v>
      </c>
      <c r="G72" s="160">
        <v>997</v>
      </c>
      <c r="H72" s="160">
        <v>293</v>
      </c>
      <c r="I72" s="161">
        <v>0</v>
      </c>
      <c r="J72" s="162"/>
      <c r="K72" s="163">
        <f t="shared" ref="K72:K97" si="1">J72/C72*100</f>
        <v>0</v>
      </c>
      <c r="L72" s="164">
        <v>270</v>
      </c>
      <c r="M72" s="165">
        <v>11</v>
      </c>
      <c r="N72" s="165">
        <v>6</v>
      </c>
      <c r="O72" s="141"/>
      <c r="P72" s="142"/>
      <c r="Q72" s="143"/>
      <c r="R72" s="99"/>
      <c r="S72" s="144"/>
      <c r="T72" s="166"/>
      <c r="U72" s="167"/>
      <c r="V72" s="168">
        <v>0</v>
      </c>
    </row>
    <row r="73" spans="1:22" ht="22.5" customHeight="1">
      <c r="A73" s="104" t="s">
        <v>111</v>
      </c>
      <c r="B73" s="105"/>
      <c r="C73" s="106">
        <v>72011</v>
      </c>
      <c r="D73" s="107">
        <v>29106</v>
      </c>
      <c r="E73" s="108">
        <v>148</v>
      </c>
      <c r="F73" s="109">
        <v>2319</v>
      </c>
      <c r="G73" s="107">
        <v>2261</v>
      </c>
      <c r="H73" s="107">
        <v>1141</v>
      </c>
      <c r="I73" s="108">
        <v>0</v>
      </c>
      <c r="J73" s="109">
        <v>55461</v>
      </c>
      <c r="K73" s="93">
        <f t="shared" si="1"/>
        <v>77.017400119426199</v>
      </c>
      <c r="L73" s="110">
        <v>1994</v>
      </c>
      <c r="M73" s="111">
        <v>27</v>
      </c>
      <c r="N73" s="111">
        <v>8</v>
      </c>
      <c r="O73" s="141"/>
      <c r="P73" s="142"/>
      <c r="Q73" s="143"/>
      <c r="R73" s="99"/>
      <c r="S73" s="144"/>
      <c r="T73" s="101"/>
      <c r="U73" s="102"/>
      <c r="V73" s="103">
        <v>0</v>
      </c>
    </row>
    <row r="74" spans="1:22" ht="22.5" customHeight="1">
      <c r="A74" s="104" t="s">
        <v>112</v>
      </c>
      <c r="B74" s="105"/>
      <c r="C74" s="106">
        <v>77583</v>
      </c>
      <c r="D74" s="107">
        <v>29704</v>
      </c>
      <c r="E74" s="108">
        <v>471</v>
      </c>
      <c r="F74" s="109">
        <v>2326</v>
      </c>
      <c r="G74" s="107">
        <v>2269</v>
      </c>
      <c r="H74" s="107">
        <v>823</v>
      </c>
      <c r="I74" s="108">
        <v>0</v>
      </c>
      <c r="J74" s="109">
        <v>61906</v>
      </c>
      <c r="K74" s="93">
        <f t="shared" si="1"/>
        <v>79.793253676707522</v>
      </c>
      <c r="L74" s="110">
        <v>2342</v>
      </c>
      <c r="M74" s="111">
        <v>40</v>
      </c>
      <c r="N74" s="111">
        <v>11</v>
      </c>
      <c r="O74" s="141"/>
      <c r="P74" s="142"/>
      <c r="Q74" s="143"/>
      <c r="R74" s="99"/>
      <c r="S74" s="144"/>
      <c r="T74" s="101"/>
      <c r="U74" s="102"/>
      <c r="V74" s="103">
        <v>0</v>
      </c>
    </row>
    <row r="75" spans="1:22" ht="22.5" customHeight="1">
      <c r="A75" s="104" t="s">
        <v>113</v>
      </c>
      <c r="B75" s="105"/>
      <c r="C75" s="106">
        <v>63100</v>
      </c>
      <c r="D75" s="107">
        <v>26232</v>
      </c>
      <c r="E75" s="108"/>
      <c r="F75" s="109">
        <v>1859</v>
      </c>
      <c r="G75" s="107">
        <v>1787</v>
      </c>
      <c r="H75" s="107">
        <v>728</v>
      </c>
      <c r="I75" s="108"/>
      <c r="J75" s="109">
        <v>51931</v>
      </c>
      <c r="K75" s="93">
        <f t="shared" si="1"/>
        <v>82.299524564183841</v>
      </c>
      <c r="L75" s="110">
        <v>1904</v>
      </c>
      <c r="M75" s="111">
        <v>22</v>
      </c>
      <c r="N75" s="111">
        <v>6</v>
      </c>
      <c r="O75" s="116"/>
      <c r="P75" s="117"/>
      <c r="Q75" s="118"/>
      <c r="R75" s="99"/>
      <c r="S75" s="119"/>
      <c r="T75" s="101"/>
      <c r="U75" s="102"/>
      <c r="V75" s="103">
        <v>0</v>
      </c>
    </row>
    <row r="76" spans="1:22" ht="22.5" customHeight="1">
      <c r="A76" s="120" t="s">
        <v>114</v>
      </c>
      <c r="B76" s="121"/>
      <c r="C76" s="122">
        <v>131289</v>
      </c>
      <c r="D76" s="123">
        <v>37437</v>
      </c>
      <c r="E76" s="124">
        <v>388</v>
      </c>
      <c r="F76" s="125">
        <v>2777</v>
      </c>
      <c r="G76" s="123">
        <v>2490</v>
      </c>
      <c r="H76" s="123">
        <v>957</v>
      </c>
      <c r="I76" s="124">
        <v>0</v>
      </c>
      <c r="J76" s="125">
        <v>74633</v>
      </c>
      <c r="K76" s="126">
        <f t="shared" si="1"/>
        <v>56.846346609388441</v>
      </c>
      <c r="L76" s="127">
        <v>3051</v>
      </c>
      <c r="M76" s="128">
        <v>41</v>
      </c>
      <c r="N76" s="128">
        <v>8</v>
      </c>
      <c r="O76" s="112">
        <f>(C76+C77+C78)/V76</f>
        <v>3.9274519673013173</v>
      </c>
      <c r="P76" s="113"/>
      <c r="Q76" s="114"/>
      <c r="R76" s="99"/>
      <c r="S76" s="115"/>
      <c r="T76" s="129"/>
      <c r="U76" s="130"/>
      <c r="V76" s="131">
        <v>57617</v>
      </c>
    </row>
    <row r="77" spans="1:22" ht="22.5" customHeight="1">
      <c r="A77" s="132"/>
      <c r="B77" s="133" t="s">
        <v>115</v>
      </c>
      <c r="C77" s="159">
        <v>19618</v>
      </c>
      <c r="D77" s="160">
        <v>4332</v>
      </c>
      <c r="E77" s="161">
        <v>2</v>
      </c>
      <c r="F77" s="162">
        <v>1219</v>
      </c>
      <c r="G77" s="160">
        <v>857</v>
      </c>
      <c r="H77" s="160">
        <v>381</v>
      </c>
      <c r="I77" s="161">
        <v>0</v>
      </c>
      <c r="J77" s="162"/>
      <c r="K77" s="163">
        <f t="shared" si="1"/>
        <v>0</v>
      </c>
      <c r="L77" s="164">
        <v>230</v>
      </c>
      <c r="M77" s="165">
        <v>16</v>
      </c>
      <c r="N77" s="165">
        <v>2</v>
      </c>
      <c r="O77" s="141"/>
      <c r="P77" s="142"/>
      <c r="Q77" s="143"/>
      <c r="R77" s="99"/>
      <c r="S77" s="144"/>
      <c r="T77" s="166"/>
      <c r="U77" s="167"/>
      <c r="V77" s="168">
        <v>0</v>
      </c>
    </row>
    <row r="78" spans="1:22" ht="22.5" customHeight="1">
      <c r="A78" s="104" t="s">
        <v>116</v>
      </c>
      <c r="B78" s="105"/>
      <c r="C78" s="106">
        <v>75381</v>
      </c>
      <c r="D78" s="107">
        <v>22222</v>
      </c>
      <c r="E78" s="108">
        <v>58</v>
      </c>
      <c r="F78" s="109">
        <v>2570</v>
      </c>
      <c r="G78" s="107">
        <v>2450</v>
      </c>
      <c r="H78" s="107">
        <v>979</v>
      </c>
      <c r="I78" s="108">
        <v>0</v>
      </c>
      <c r="J78" s="109">
        <v>38724</v>
      </c>
      <c r="K78" s="93">
        <f t="shared" si="1"/>
        <v>51.371035141481279</v>
      </c>
      <c r="L78" s="110">
        <v>15276</v>
      </c>
      <c r="M78" s="111">
        <v>40</v>
      </c>
      <c r="N78" s="111">
        <v>7</v>
      </c>
      <c r="O78" s="116"/>
      <c r="P78" s="117"/>
      <c r="Q78" s="118"/>
      <c r="R78" s="99"/>
      <c r="S78" s="119"/>
      <c r="T78" s="101"/>
      <c r="U78" s="102"/>
      <c r="V78" s="103">
        <v>0</v>
      </c>
    </row>
    <row r="79" spans="1:22" ht="22.5" customHeight="1">
      <c r="A79" s="104" t="s">
        <v>117</v>
      </c>
      <c r="B79" s="105"/>
      <c r="C79" s="106">
        <v>167084</v>
      </c>
      <c r="D79" s="107">
        <v>68517</v>
      </c>
      <c r="E79" s="108">
        <v>414</v>
      </c>
      <c r="F79" s="109">
        <v>4550</v>
      </c>
      <c r="G79" s="107">
        <v>3437</v>
      </c>
      <c r="H79" s="107">
        <v>1431</v>
      </c>
      <c r="I79" s="108">
        <v>18</v>
      </c>
      <c r="J79" s="109">
        <v>113942</v>
      </c>
      <c r="K79" s="93">
        <f t="shared" si="1"/>
        <v>68.194441119436931</v>
      </c>
      <c r="L79" s="110">
        <v>1423</v>
      </c>
      <c r="M79" s="111">
        <v>66</v>
      </c>
      <c r="N79" s="111">
        <v>14</v>
      </c>
      <c r="O79" s="194">
        <f>C79/V79</f>
        <v>5.7112972141514273</v>
      </c>
      <c r="P79" s="195"/>
      <c r="Q79" s="196"/>
      <c r="R79" s="99"/>
      <c r="S79" s="100"/>
      <c r="T79" s="101"/>
      <c r="U79" s="102"/>
      <c r="V79" s="103">
        <v>29255</v>
      </c>
    </row>
    <row r="80" spans="1:22" ht="22.5" customHeight="1">
      <c r="A80" s="120" t="s">
        <v>118</v>
      </c>
      <c r="B80" s="121"/>
      <c r="C80" s="122">
        <v>225655</v>
      </c>
      <c r="D80" s="123">
        <v>59341</v>
      </c>
      <c r="E80" s="124">
        <v>1520</v>
      </c>
      <c r="F80" s="125">
        <v>5616</v>
      </c>
      <c r="G80" s="123">
        <v>4486</v>
      </c>
      <c r="H80" s="123">
        <v>1458</v>
      </c>
      <c r="I80" s="124">
        <v>31</v>
      </c>
      <c r="J80" s="125">
        <v>152178</v>
      </c>
      <c r="K80" s="126">
        <f t="shared" si="1"/>
        <v>67.438346147880608</v>
      </c>
      <c r="L80" s="127">
        <v>2071</v>
      </c>
      <c r="M80" s="128">
        <v>138</v>
      </c>
      <c r="N80" s="128">
        <v>17</v>
      </c>
      <c r="O80" s="112">
        <f>(C80+C81+C82+C83+C84)/V80</f>
        <v>4.9438477035951687</v>
      </c>
      <c r="P80" s="113"/>
      <c r="Q80" s="114"/>
      <c r="R80" s="99"/>
      <c r="S80" s="115"/>
      <c r="T80" s="129"/>
      <c r="U80" s="130"/>
      <c r="V80" s="131">
        <v>92819</v>
      </c>
    </row>
    <row r="81" spans="1:22" ht="22.5" customHeight="1">
      <c r="A81" s="132"/>
      <c r="B81" s="133" t="s">
        <v>119</v>
      </c>
      <c r="C81" s="148">
        <v>84767</v>
      </c>
      <c r="D81" s="149">
        <v>23735</v>
      </c>
      <c r="E81" s="150">
        <v>474</v>
      </c>
      <c r="F81" s="151">
        <v>1767</v>
      </c>
      <c r="G81" s="149">
        <v>1332</v>
      </c>
      <c r="H81" s="149">
        <v>457</v>
      </c>
      <c r="I81" s="150">
        <v>32</v>
      </c>
      <c r="J81" s="151">
        <v>67449</v>
      </c>
      <c r="K81" s="152">
        <f t="shared" si="1"/>
        <v>79.569879788125093</v>
      </c>
      <c r="L81" s="153">
        <v>1233</v>
      </c>
      <c r="M81" s="154">
        <v>43</v>
      </c>
      <c r="N81" s="154">
        <v>15</v>
      </c>
      <c r="O81" s="141"/>
      <c r="P81" s="142"/>
      <c r="Q81" s="143"/>
      <c r="R81" s="99"/>
      <c r="S81" s="144"/>
      <c r="T81" s="155" t="s">
        <v>29</v>
      </c>
      <c r="U81" s="156" t="s">
        <v>38</v>
      </c>
      <c r="V81" s="157">
        <v>0</v>
      </c>
    </row>
    <row r="82" spans="1:22" ht="22.5" customHeight="1">
      <c r="A82" s="202"/>
      <c r="B82" s="133" t="s">
        <v>120</v>
      </c>
      <c r="C82" s="134">
        <v>53081</v>
      </c>
      <c r="D82" s="135">
        <v>20419</v>
      </c>
      <c r="E82" s="136">
        <v>211</v>
      </c>
      <c r="F82" s="137">
        <v>1725</v>
      </c>
      <c r="G82" s="135">
        <v>1548</v>
      </c>
      <c r="H82" s="135">
        <v>778</v>
      </c>
      <c r="I82" s="136">
        <v>0</v>
      </c>
      <c r="J82" s="137">
        <v>46424</v>
      </c>
      <c r="K82" s="138">
        <f t="shared" si="1"/>
        <v>87.458789397336147</v>
      </c>
      <c r="L82" s="139">
        <v>522</v>
      </c>
      <c r="M82" s="140">
        <v>40</v>
      </c>
      <c r="N82" s="140">
        <v>7</v>
      </c>
      <c r="O82" s="141"/>
      <c r="P82" s="142"/>
      <c r="Q82" s="143"/>
      <c r="R82" s="99"/>
      <c r="S82" s="144"/>
      <c r="T82" s="145"/>
      <c r="U82" s="146"/>
      <c r="V82" s="147">
        <v>0</v>
      </c>
    </row>
    <row r="83" spans="1:22" ht="22.5" customHeight="1">
      <c r="A83" s="202"/>
      <c r="B83" s="133" t="s">
        <v>121</v>
      </c>
      <c r="C83" s="148">
        <v>46286</v>
      </c>
      <c r="D83" s="149">
        <v>17753</v>
      </c>
      <c r="E83" s="150">
        <v>274</v>
      </c>
      <c r="F83" s="151">
        <v>1133</v>
      </c>
      <c r="G83" s="149">
        <v>1012</v>
      </c>
      <c r="H83" s="149">
        <v>727</v>
      </c>
      <c r="I83" s="150">
        <v>2</v>
      </c>
      <c r="J83" s="151">
        <v>37775</v>
      </c>
      <c r="K83" s="152">
        <f t="shared" si="1"/>
        <v>81.612150542280602</v>
      </c>
      <c r="L83" s="153">
        <v>138</v>
      </c>
      <c r="M83" s="154">
        <v>40</v>
      </c>
      <c r="N83" s="154">
        <v>5</v>
      </c>
      <c r="O83" s="141"/>
      <c r="P83" s="142"/>
      <c r="Q83" s="143"/>
      <c r="R83" s="99"/>
      <c r="S83" s="144"/>
      <c r="T83" s="155"/>
      <c r="U83" s="156"/>
      <c r="V83" s="157">
        <v>0</v>
      </c>
    </row>
    <row r="84" spans="1:22" ht="22.5" customHeight="1">
      <c r="A84" s="203"/>
      <c r="B84" s="133" t="s">
        <v>122</v>
      </c>
      <c r="C84" s="159">
        <v>49094</v>
      </c>
      <c r="D84" s="160">
        <v>15168</v>
      </c>
      <c r="E84" s="161">
        <v>133</v>
      </c>
      <c r="F84" s="162">
        <v>1188</v>
      </c>
      <c r="G84" s="160">
        <v>1063</v>
      </c>
      <c r="H84" s="160">
        <v>540</v>
      </c>
      <c r="I84" s="161">
        <v>1</v>
      </c>
      <c r="J84" s="162">
        <v>35328</v>
      </c>
      <c r="K84" s="163">
        <f t="shared" si="1"/>
        <v>71.959913635067423</v>
      </c>
      <c r="L84" s="164">
        <v>1048</v>
      </c>
      <c r="M84" s="165">
        <v>40</v>
      </c>
      <c r="N84" s="165">
        <v>7</v>
      </c>
      <c r="O84" s="116"/>
      <c r="P84" s="117"/>
      <c r="Q84" s="118"/>
      <c r="R84" s="99"/>
      <c r="S84" s="119"/>
      <c r="T84" s="166"/>
      <c r="U84" s="167"/>
      <c r="V84" s="168">
        <v>0</v>
      </c>
    </row>
    <row r="85" spans="1:22" ht="22.5" customHeight="1">
      <c r="A85" s="104" t="s">
        <v>123</v>
      </c>
      <c r="B85" s="105"/>
      <c r="C85" s="106">
        <v>53975</v>
      </c>
      <c r="D85" s="107">
        <v>10069</v>
      </c>
      <c r="E85" s="108">
        <v>64</v>
      </c>
      <c r="F85" s="109">
        <v>2454</v>
      </c>
      <c r="G85" s="107">
        <v>1837</v>
      </c>
      <c r="H85" s="107">
        <v>622</v>
      </c>
      <c r="I85" s="108">
        <v>7</v>
      </c>
      <c r="J85" s="109">
        <v>43041</v>
      </c>
      <c r="K85" s="93">
        <f t="shared" si="1"/>
        <v>79.742473367299667</v>
      </c>
      <c r="L85" s="110">
        <v>24</v>
      </c>
      <c r="M85" s="111">
        <v>30</v>
      </c>
      <c r="N85" s="111">
        <v>8</v>
      </c>
      <c r="O85" s="194">
        <f>C85/V85</f>
        <v>13.138997078870496</v>
      </c>
      <c r="P85" s="195"/>
      <c r="Q85" s="196"/>
      <c r="R85" s="99"/>
      <c r="S85" s="100"/>
      <c r="T85" s="101" t="s">
        <v>29</v>
      </c>
      <c r="U85" s="102" t="s">
        <v>39</v>
      </c>
      <c r="V85" s="103">
        <v>4108</v>
      </c>
    </row>
    <row r="86" spans="1:22" ht="22.5" customHeight="1">
      <c r="A86" s="104" t="s">
        <v>124</v>
      </c>
      <c r="B86" s="105"/>
      <c r="C86" s="106">
        <v>100209</v>
      </c>
      <c r="D86" s="107">
        <v>29623</v>
      </c>
      <c r="E86" s="108">
        <v>102</v>
      </c>
      <c r="F86" s="109">
        <v>2393</v>
      </c>
      <c r="G86" s="107">
        <v>1988</v>
      </c>
      <c r="H86" s="107">
        <v>787</v>
      </c>
      <c r="I86" s="108">
        <v>2</v>
      </c>
      <c r="J86" s="109">
        <v>83495</v>
      </c>
      <c r="K86" s="93">
        <f t="shared" si="1"/>
        <v>83.320859403845958</v>
      </c>
      <c r="L86" s="110">
        <v>843</v>
      </c>
      <c r="M86" s="111">
        <v>78</v>
      </c>
      <c r="N86" s="111">
        <v>10</v>
      </c>
      <c r="O86" s="194">
        <f>C86/V86</f>
        <v>10.294740086295459</v>
      </c>
      <c r="P86" s="195"/>
      <c r="Q86" s="196"/>
      <c r="R86" s="99"/>
      <c r="S86" s="100"/>
      <c r="T86" s="101"/>
      <c r="U86" s="102"/>
      <c r="V86" s="103">
        <v>9734</v>
      </c>
    </row>
    <row r="87" spans="1:22" ht="22.5" customHeight="1">
      <c r="A87" s="104" t="s">
        <v>125</v>
      </c>
      <c r="B87" s="105"/>
      <c r="C87" s="106">
        <v>88529</v>
      </c>
      <c r="D87" s="107">
        <v>22241</v>
      </c>
      <c r="E87" s="108">
        <v>1157</v>
      </c>
      <c r="F87" s="109">
        <v>4566</v>
      </c>
      <c r="G87" s="107">
        <v>3812</v>
      </c>
      <c r="H87" s="107">
        <v>875</v>
      </c>
      <c r="I87" s="108">
        <v>27</v>
      </c>
      <c r="J87" s="109">
        <v>80173</v>
      </c>
      <c r="K87" s="93">
        <f t="shared" si="1"/>
        <v>90.5612850026545</v>
      </c>
      <c r="L87" s="110">
        <v>2306</v>
      </c>
      <c r="M87" s="111">
        <v>99</v>
      </c>
      <c r="N87" s="111">
        <v>18</v>
      </c>
      <c r="O87" s="112">
        <f>(C87+C88)/V87</f>
        <v>7.2021180030257188</v>
      </c>
      <c r="P87" s="113"/>
      <c r="Q87" s="114"/>
      <c r="R87" s="99"/>
      <c r="S87" s="115"/>
      <c r="T87" s="101"/>
      <c r="U87" s="102"/>
      <c r="V87" s="103">
        <v>19830</v>
      </c>
    </row>
    <row r="88" spans="1:22" ht="22.5" customHeight="1">
      <c r="A88" s="104" t="s">
        <v>126</v>
      </c>
      <c r="B88" s="105"/>
      <c r="C88" s="106">
        <v>54289</v>
      </c>
      <c r="D88" s="107">
        <v>4198</v>
      </c>
      <c r="E88" s="108">
        <v>1755</v>
      </c>
      <c r="F88" s="109">
        <v>168</v>
      </c>
      <c r="G88" s="107">
        <v>5</v>
      </c>
      <c r="H88" s="107">
        <v>0</v>
      </c>
      <c r="I88" s="108">
        <v>0</v>
      </c>
      <c r="J88" s="109">
        <v>33293</v>
      </c>
      <c r="K88" s="93">
        <f t="shared" si="1"/>
        <v>61.325498719814334</v>
      </c>
      <c r="L88" s="110"/>
      <c r="M88" s="111"/>
      <c r="N88" s="111"/>
      <c r="O88" s="116"/>
      <c r="P88" s="117"/>
      <c r="Q88" s="118"/>
      <c r="R88" s="99"/>
      <c r="S88" s="119"/>
      <c r="T88" s="101"/>
      <c r="U88" s="102"/>
      <c r="V88" s="103">
        <v>0</v>
      </c>
    </row>
    <row r="89" spans="1:22" ht="22.5" customHeight="1">
      <c r="A89" s="104" t="s">
        <v>127</v>
      </c>
      <c r="B89" s="105"/>
      <c r="C89" s="106">
        <v>101439</v>
      </c>
      <c r="D89" s="107">
        <v>25992</v>
      </c>
      <c r="E89" s="108">
        <v>404</v>
      </c>
      <c r="F89" s="109">
        <v>2992</v>
      </c>
      <c r="G89" s="107">
        <v>2552</v>
      </c>
      <c r="H89" s="107">
        <v>797</v>
      </c>
      <c r="I89" s="108">
        <v>6</v>
      </c>
      <c r="J89" s="109">
        <v>60878</v>
      </c>
      <c r="K89" s="93">
        <f t="shared" si="1"/>
        <v>60.014392886365208</v>
      </c>
      <c r="L89" s="110">
        <v>1611</v>
      </c>
      <c r="M89" s="111">
        <v>79</v>
      </c>
      <c r="N89" s="111">
        <v>7</v>
      </c>
      <c r="O89" s="194">
        <f t="shared" ref="O89:O97" si="2">C89/V89</f>
        <v>6.2118187385180645</v>
      </c>
      <c r="P89" s="195"/>
      <c r="Q89" s="196"/>
      <c r="R89" s="99"/>
      <c r="S89" s="100"/>
      <c r="T89" s="101"/>
      <c r="U89" s="102"/>
      <c r="V89" s="103">
        <v>16330</v>
      </c>
    </row>
    <row r="90" spans="1:22" ht="22.5" customHeight="1">
      <c r="A90" s="104" t="s">
        <v>128</v>
      </c>
      <c r="B90" s="105"/>
      <c r="C90" s="106">
        <v>128656</v>
      </c>
      <c r="D90" s="107">
        <v>27842</v>
      </c>
      <c r="E90" s="108">
        <v>300</v>
      </c>
      <c r="F90" s="109">
        <v>4118</v>
      </c>
      <c r="G90" s="107">
        <v>3319</v>
      </c>
      <c r="H90" s="107">
        <v>881</v>
      </c>
      <c r="I90" s="108">
        <v>0</v>
      </c>
      <c r="J90" s="109">
        <v>92635</v>
      </c>
      <c r="K90" s="93">
        <f t="shared" si="1"/>
        <v>72.002083074244496</v>
      </c>
      <c r="L90" s="110">
        <v>2137</v>
      </c>
      <c r="M90" s="111">
        <v>66</v>
      </c>
      <c r="N90" s="111">
        <v>8</v>
      </c>
      <c r="O90" s="194">
        <f t="shared" si="2"/>
        <v>7.0616389483506232</v>
      </c>
      <c r="P90" s="195"/>
      <c r="Q90" s="196"/>
      <c r="R90" s="99"/>
      <c r="S90" s="100"/>
      <c r="T90" s="101"/>
      <c r="U90" s="102"/>
      <c r="V90" s="103">
        <v>18219</v>
      </c>
    </row>
    <row r="91" spans="1:22" ht="22.5" customHeight="1">
      <c r="A91" s="104" t="s">
        <v>129</v>
      </c>
      <c r="B91" s="105"/>
      <c r="C91" s="106">
        <v>156631</v>
      </c>
      <c r="D91" s="107">
        <v>38268</v>
      </c>
      <c r="E91" s="108">
        <v>602</v>
      </c>
      <c r="F91" s="109">
        <v>3514</v>
      </c>
      <c r="G91" s="107">
        <v>2913</v>
      </c>
      <c r="H91" s="107">
        <v>830</v>
      </c>
      <c r="I91" s="108"/>
      <c r="J91" s="109">
        <v>91983</v>
      </c>
      <c r="K91" s="93">
        <f t="shared" si="1"/>
        <v>58.725922710063784</v>
      </c>
      <c r="L91" s="110">
        <v>3460</v>
      </c>
      <c r="M91" s="111">
        <v>132</v>
      </c>
      <c r="N91" s="111">
        <v>9</v>
      </c>
      <c r="O91" s="194">
        <f t="shared" si="2"/>
        <v>11.318904465963289</v>
      </c>
      <c r="P91" s="195"/>
      <c r="Q91" s="196"/>
      <c r="R91" s="99"/>
      <c r="S91" s="100"/>
      <c r="T91" s="101"/>
      <c r="U91" s="102"/>
      <c r="V91" s="103">
        <v>13838</v>
      </c>
    </row>
    <row r="92" spans="1:22" ht="22.5" customHeight="1">
      <c r="A92" s="104" t="s">
        <v>130</v>
      </c>
      <c r="B92" s="105"/>
      <c r="C92" s="106">
        <v>71576</v>
      </c>
      <c r="D92" s="107">
        <v>24842</v>
      </c>
      <c r="E92" s="108"/>
      <c r="F92" s="109">
        <v>3108</v>
      </c>
      <c r="G92" s="107">
        <v>2955</v>
      </c>
      <c r="H92" s="107">
        <v>856</v>
      </c>
      <c r="I92" s="108"/>
      <c r="J92" s="109">
        <v>71576</v>
      </c>
      <c r="K92" s="93">
        <f t="shared" si="1"/>
        <v>100</v>
      </c>
      <c r="L92" s="110">
        <v>1357</v>
      </c>
      <c r="M92" s="111">
        <v>57</v>
      </c>
      <c r="N92" s="111">
        <v>11</v>
      </c>
      <c r="O92" s="194">
        <f t="shared" si="2"/>
        <v>4.0863210778716601</v>
      </c>
      <c r="P92" s="195"/>
      <c r="Q92" s="196"/>
      <c r="R92" s="99"/>
      <c r="S92" s="100"/>
      <c r="T92" s="101"/>
      <c r="U92" s="102"/>
      <c r="V92" s="103">
        <v>17516</v>
      </c>
    </row>
    <row r="93" spans="1:22" ht="22.5" customHeight="1">
      <c r="A93" s="104" t="s">
        <v>131</v>
      </c>
      <c r="B93" s="105"/>
      <c r="C93" s="106">
        <v>68002</v>
      </c>
      <c r="D93" s="107">
        <v>24885</v>
      </c>
      <c r="E93" s="108">
        <v>147</v>
      </c>
      <c r="F93" s="109">
        <v>2823</v>
      </c>
      <c r="G93" s="107">
        <v>2696</v>
      </c>
      <c r="H93" s="107">
        <v>1182</v>
      </c>
      <c r="I93" s="108">
        <v>12</v>
      </c>
      <c r="J93" s="109">
        <v>58768</v>
      </c>
      <c r="K93" s="93">
        <f t="shared" si="1"/>
        <v>86.420987618011239</v>
      </c>
      <c r="L93" s="110">
        <v>2994</v>
      </c>
      <c r="M93" s="111">
        <v>67</v>
      </c>
      <c r="N93" s="111">
        <v>8</v>
      </c>
      <c r="O93" s="194">
        <f t="shared" si="2"/>
        <v>2.7764984484729709</v>
      </c>
      <c r="P93" s="195"/>
      <c r="Q93" s="196"/>
      <c r="R93" s="99"/>
      <c r="S93" s="100"/>
      <c r="T93" s="101"/>
      <c r="U93" s="102"/>
      <c r="V93" s="103">
        <v>24492</v>
      </c>
    </row>
    <row r="94" spans="1:22" ht="22.5" customHeight="1">
      <c r="A94" s="104" t="s">
        <v>132</v>
      </c>
      <c r="B94" s="105"/>
      <c r="C94" s="106">
        <v>82282</v>
      </c>
      <c r="D94" s="107">
        <v>34213</v>
      </c>
      <c r="E94" s="108">
        <v>208</v>
      </c>
      <c r="F94" s="109">
        <v>1773</v>
      </c>
      <c r="G94" s="107">
        <v>1265</v>
      </c>
      <c r="H94" s="107">
        <v>752</v>
      </c>
      <c r="I94" s="108">
        <v>0</v>
      </c>
      <c r="J94" s="109">
        <v>48012</v>
      </c>
      <c r="K94" s="93">
        <f t="shared" si="1"/>
        <v>58.350550545684357</v>
      </c>
      <c r="L94" s="110">
        <v>1760</v>
      </c>
      <c r="M94" s="111">
        <v>66</v>
      </c>
      <c r="N94" s="111">
        <v>6</v>
      </c>
      <c r="O94" s="194">
        <f t="shared" si="2"/>
        <v>9.5621150493898899</v>
      </c>
      <c r="P94" s="195"/>
      <c r="Q94" s="196"/>
      <c r="R94" s="99"/>
      <c r="S94" s="100"/>
      <c r="T94" s="101"/>
      <c r="U94" s="102"/>
      <c r="V94" s="103">
        <v>8605</v>
      </c>
    </row>
    <row r="95" spans="1:22" ht="22.5" customHeight="1">
      <c r="A95" s="104" t="s">
        <v>133</v>
      </c>
      <c r="B95" s="105"/>
      <c r="C95" s="106">
        <v>132009</v>
      </c>
      <c r="D95" s="107">
        <v>43574</v>
      </c>
      <c r="E95" s="108">
        <v>167</v>
      </c>
      <c r="F95" s="109">
        <v>4461</v>
      </c>
      <c r="G95" s="107">
        <v>4244</v>
      </c>
      <c r="H95" s="107">
        <v>1571</v>
      </c>
      <c r="I95" s="108">
        <v>0</v>
      </c>
      <c r="J95" s="109">
        <v>75774</v>
      </c>
      <c r="K95" s="93">
        <f t="shared" si="1"/>
        <v>57.400631775106248</v>
      </c>
      <c r="L95" s="110">
        <v>2352</v>
      </c>
      <c r="M95" s="111">
        <v>45</v>
      </c>
      <c r="N95" s="111">
        <v>4</v>
      </c>
      <c r="O95" s="194">
        <f t="shared" si="2"/>
        <v>10.931517058628685</v>
      </c>
      <c r="P95" s="195"/>
      <c r="Q95" s="196"/>
      <c r="R95" s="99"/>
      <c r="S95" s="100"/>
      <c r="T95" s="101"/>
      <c r="U95" s="102"/>
      <c r="V95" s="103">
        <v>12076</v>
      </c>
    </row>
    <row r="96" spans="1:22" ht="22.5" customHeight="1">
      <c r="A96" s="104" t="s">
        <v>134</v>
      </c>
      <c r="B96" s="105"/>
      <c r="C96" s="106">
        <v>94498</v>
      </c>
      <c r="D96" s="107">
        <v>29395</v>
      </c>
      <c r="E96" s="108">
        <v>87</v>
      </c>
      <c r="F96" s="109">
        <v>2627</v>
      </c>
      <c r="G96" s="107">
        <v>2242</v>
      </c>
      <c r="H96" s="107">
        <v>818</v>
      </c>
      <c r="I96" s="108">
        <v>0</v>
      </c>
      <c r="J96" s="109">
        <v>53574</v>
      </c>
      <c r="K96" s="93">
        <f t="shared" si="1"/>
        <v>56.693263349488873</v>
      </c>
      <c r="L96" s="110">
        <v>5329</v>
      </c>
      <c r="M96" s="111">
        <v>72</v>
      </c>
      <c r="N96" s="111">
        <v>6</v>
      </c>
      <c r="O96" s="194">
        <f t="shared" si="2"/>
        <v>7.5417398244213887</v>
      </c>
      <c r="P96" s="195"/>
      <c r="Q96" s="196"/>
      <c r="R96" s="99"/>
      <c r="S96" s="100"/>
      <c r="T96" s="101"/>
      <c r="U96" s="102"/>
      <c r="V96" s="103">
        <v>12530</v>
      </c>
    </row>
    <row r="97" spans="1:22" ht="22.5" customHeight="1">
      <c r="A97" s="104" t="s">
        <v>135</v>
      </c>
      <c r="B97" s="105"/>
      <c r="C97" s="106">
        <v>118104</v>
      </c>
      <c r="D97" s="107">
        <v>58711</v>
      </c>
      <c r="E97" s="108">
        <v>172</v>
      </c>
      <c r="F97" s="109">
        <v>2025</v>
      </c>
      <c r="G97" s="107">
        <v>2021</v>
      </c>
      <c r="H97" s="107">
        <v>612</v>
      </c>
      <c r="I97" s="108">
        <v>0</v>
      </c>
      <c r="J97" s="109">
        <v>74430</v>
      </c>
      <c r="K97" s="93">
        <f t="shared" si="1"/>
        <v>63.020727494411709</v>
      </c>
      <c r="L97" s="110">
        <v>2144</v>
      </c>
      <c r="M97" s="111">
        <v>46</v>
      </c>
      <c r="N97" s="111">
        <v>4</v>
      </c>
      <c r="O97" s="194">
        <f t="shared" si="2"/>
        <v>30.376543209876544</v>
      </c>
      <c r="P97" s="195"/>
      <c r="Q97" s="196"/>
      <c r="R97" s="99"/>
      <c r="S97" s="100"/>
      <c r="T97" s="101"/>
      <c r="U97" s="102"/>
      <c r="V97" s="103">
        <v>3888</v>
      </c>
    </row>
    <row r="98" spans="1:22" ht="22.5" customHeight="1">
      <c r="A98" s="120" t="s">
        <v>136</v>
      </c>
      <c r="B98" s="121"/>
      <c r="C98" s="204">
        <v>46729</v>
      </c>
      <c r="D98" s="205">
        <v>16628</v>
      </c>
      <c r="E98" s="206" t="s">
        <v>36</v>
      </c>
      <c r="F98" s="204">
        <v>2049</v>
      </c>
      <c r="G98" s="205">
        <v>1778</v>
      </c>
      <c r="H98" s="205">
        <v>474</v>
      </c>
      <c r="I98" s="206"/>
      <c r="J98" s="207">
        <v>43138</v>
      </c>
      <c r="K98" s="208"/>
      <c r="L98" s="209">
        <v>631</v>
      </c>
      <c r="M98" s="210">
        <v>46</v>
      </c>
      <c r="N98" s="210">
        <v>8</v>
      </c>
      <c r="O98" s="112">
        <f>(C98+C99+C100+C101)/V98</f>
        <v>5.045992249643076</v>
      </c>
      <c r="P98" s="113"/>
      <c r="Q98" s="114"/>
      <c r="R98" s="99"/>
      <c r="S98" s="115"/>
      <c r="T98" s="129"/>
      <c r="U98" s="130"/>
      <c r="V98" s="131">
        <v>9806</v>
      </c>
    </row>
    <row r="99" spans="1:22" ht="22.5" customHeight="1">
      <c r="A99" s="132"/>
      <c r="B99" s="133" t="s">
        <v>137</v>
      </c>
      <c r="C99" s="134">
        <v>1049</v>
      </c>
      <c r="D99" s="135">
        <v>513</v>
      </c>
      <c r="E99" s="136"/>
      <c r="F99" s="137"/>
      <c r="G99" s="135"/>
      <c r="H99" s="135"/>
      <c r="I99" s="136"/>
      <c r="J99" s="137">
        <v>1049</v>
      </c>
      <c r="K99" s="138"/>
      <c r="L99" s="139"/>
      <c r="M99" s="140"/>
      <c r="N99" s="140"/>
      <c r="O99" s="141"/>
      <c r="P99" s="142"/>
      <c r="Q99" s="143"/>
      <c r="R99" s="99"/>
      <c r="S99" s="144"/>
      <c r="T99" s="145"/>
      <c r="U99" s="146"/>
      <c r="V99" s="147">
        <v>0</v>
      </c>
    </row>
    <row r="100" spans="1:22" ht="22.5" customHeight="1">
      <c r="A100" s="211"/>
      <c r="B100" s="133" t="s">
        <v>138</v>
      </c>
      <c r="C100" s="148">
        <v>985</v>
      </c>
      <c r="D100" s="149">
        <v>431</v>
      </c>
      <c r="E100" s="150"/>
      <c r="F100" s="151"/>
      <c r="G100" s="149"/>
      <c r="H100" s="149"/>
      <c r="I100" s="150"/>
      <c r="J100" s="151">
        <v>985</v>
      </c>
      <c r="K100" s="152"/>
      <c r="L100" s="153"/>
      <c r="M100" s="154"/>
      <c r="N100" s="154"/>
      <c r="O100" s="141"/>
      <c r="P100" s="142"/>
      <c r="Q100" s="143"/>
      <c r="R100" s="99"/>
      <c r="S100" s="144"/>
      <c r="T100" s="155"/>
      <c r="U100" s="156"/>
      <c r="V100" s="157">
        <v>0</v>
      </c>
    </row>
    <row r="101" spans="1:22" ht="22.5" customHeight="1">
      <c r="A101" s="212"/>
      <c r="B101" s="133" t="s">
        <v>139</v>
      </c>
      <c r="C101" s="159">
        <v>718</v>
      </c>
      <c r="D101" s="160">
        <v>267</v>
      </c>
      <c r="E101" s="161"/>
      <c r="F101" s="162"/>
      <c r="G101" s="160"/>
      <c r="H101" s="160"/>
      <c r="I101" s="161"/>
      <c r="J101" s="162">
        <v>718</v>
      </c>
      <c r="K101" s="163"/>
      <c r="L101" s="164"/>
      <c r="M101" s="165"/>
      <c r="N101" s="165"/>
      <c r="O101" s="116"/>
      <c r="P101" s="117"/>
      <c r="Q101" s="118"/>
      <c r="R101" s="99"/>
      <c r="S101" s="119"/>
      <c r="T101" s="166"/>
      <c r="U101" s="167"/>
      <c r="V101" s="168">
        <v>0</v>
      </c>
    </row>
    <row r="102" spans="1:22" ht="22.5" customHeight="1">
      <c r="A102" s="104" t="s">
        <v>140</v>
      </c>
      <c r="B102" s="105"/>
      <c r="C102" s="106">
        <v>79563</v>
      </c>
      <c r="D102" s="107">
        <v>30729</v>
      </c>
      <c r="E102" s="108" t="s">
        <v>36</v>
      </c>
      <c r="F102" s="109">
        <v>2531</v>
      </c>
      <c r="G102" s="107">
        <v>2113</v>
      </c>
      <c r="H102" s="107">
        <v>757</v>
      </c>
      <c r="I102" s="108" t="s">
        <v>36</v>
      </c>
      <c r="J102" s="109">
        <v>49242</v>
      </c>
      <c r="K102" s="213">
        <f t="shared" ref="K102:K119" si="3">J102/C102*100</f>
        <v>61.890577278383162</v>
      </c>
      <c r="L102" s="110">
        <v>57</v>
      </c>
      <c r="M102" s="111">
        <v>27</v>
      </c>
      <c r="N102" s="111">
        <v>5</v>
      </c>
      <c r="O102" s="194">
        <f t="shared" ref="O102:O126" si="4">C102/V102</f>
        <v>8.9688873858640505</v>
      </c>
      <c r="P102" s="195"/>
      <c r="Q102" s="196"/>
      <c r="R102" s="99"/>
      <c r="S102" s="100"/>
      <c r="T102" s="214"/>
      <c r="U102" s="215"/>
      <c r="V102" s="216">
        <v>8871</v>
      </c>
    </row>
    <row r="103" spans="1:22" ht="22.5" customHeight="1">
      <c r="A103" s="86" t="s">
        <v>141</v>
      </c>
      <c r="B103" s="87"/>
      <c r="C103" s="217">
        <v>129760</v>
      </c>
      <c r="D103" s="218">
        <v>37256</v>
      </c>
      <c r="E103" s="219">
        <v>139</v>
      </c>
      <c r="F103" s="92">
        <v>3165</v>
      </c>
      <c r="G103" s="218">
        <v>2291</v>
      </c>
      <c r="H103" s="218">
        <v>1380</v>
      </c>
      <c r="I103" s="219">
        <v>9</v>
      </c>
      <c r="J103" s="217">
        <v>64577</v>
      </c>
      <c r="K103" s="93">
        <f t="shared" si="3"/>
        <v>49.766491985203452</v>
      </c>
      <c r="L103" s="94">
        <v>2494</v>
      </c>
      <c r="M103" s="95">
        <v>46</v>
      </c>
      <c r="N103" s="95">
        <v>7</v>
      </c>
      <c r="O103" s="96">
        <f t="shared" si="4"/>
        <v>9.7806587774176528</v>
      </c>
      <c r="P103" s="97"/>
      <c r="Q103" s="220"/>
      <c r="R103" s="99"/>
      <c r="S103" s="100"/>
      <c r="T103" s="129"/>
      <c r="U103" s="130"/>
      <c r="V103" s="131">
        <v>13267</v>
      </c>
    </row>
    <row r="104" spans="1:22" ht="22.5" customHeight="1">
      <c r="A104" s="104" t="s">
        <v>142</v>
      </c>
      <c r="B104" s="105"/>
      <c r="C104" s="106">
        <v>102081</v>
      </c>
      <c r="D104" s="107">
        <v>23432</v>
      </c>
      <c r="E104" s="221"/>
      <c r="F104" s="106">
        <v>2149</v>
      </c>
      <c r="G104" s="107">
        <v>1956</v>
      </c>
      <c r="H104" s="109">
        <v>597</v>
      </c>
      <c r="I104" s="108"/>
      <c r="J104" s="106">
        <v>61240</v>
      </c>
      <c r="K104" s="93">
        <f t="shared" si="3"/>
        <v>59.991575317639914</v>
      </c>
      <c r="L104" s="222">
        <v>687</v>
      </c>
      <c r="M104" s="111">
        <v>61</v>
      </c>
      <c r="N104" s="111">
        <v>13</v>
      </c>
      <c r="O104" s="194">
        <f t="shared" si="4"/>
        <v>9.5913746124213102</v>
      </c>
      <c r="P104" s="195"/>
      <c r="Q104" s="196"/>
      <c r="R104" s="99"/>
      <c r="S104" s="100"/>
      <c r="T104" s="101"/>
      <c r="U104" s="102"/>
      <c r="V104" s="103">
        <v>10643</v>
      </c>
    </row>
    <row r="105" spans="1:22" ht="22.5" customHeight="1">
      <c r="A105" s="104" t="s">
        <v>143</v>
      </c>
      <c r="B105" s="105"/>
      <c r="C105" s="217">
        <v>91645</v>
      </c>
      <c r="D105" s="218">
        <v>29580</v>
      </c>
      <c r="E105" s="219"/>
      <c r="F105" s="92">
        <v>1558</v>
      </c>
      <c r="G105" s="218">
        <v>1398</v>
      </c>
      <c r="H105" s="223">
        <v>669</v>
      </c>
      <c r="I105" s="219"/>
      <c r="J105" s="217">
        <v>50642</v>
      </c>
      <c r="K105" s="93">
        <f t="shared" si="3"/>
        <v>55.258879371487801</v>
      </c>
      <c r="L105" s="94">
        <v>773</v>
      </c>
      <c r="M105" s="95">
        <v>26</v>
      </c>
      <c r="N105" s="95">
        <v>5</v>
      </c>
      <c r="O105" s="194">
        <f t="shared" si="4"/>
        <v>8.6124424396203363</v>
      </c>
      <c r="P105" s="195"/>
      <c r="Q105" s="196"/>
      <c r="R105" s="99"/>
      <c r="S105" s="100"/>
      <c r="T105" s="214"/>
      <c r="U105" s="215"/>
      <c r="V105" s="216">
        <v>10641</v>
      </c>
    </row>
    <row r="106" spans="1:22" ht="22.5" customHeight="1">
      <c r="A106" s="104" t="s">
        <v>144</v>
      </c>
      <c r="B106" s="105"/>
      <c r="C106" s="106">
        <v>60440</v>
      </c>
      <c r="D106" s="107">
        <v>14028</v>
      </c>
      <c r="E106" s="108">
        <v>0</v>
      </c>
      <c r="F106" s="109">
        <v>2862</v>
      </c>
      <c r="G106" s="107">
        <v>2760</v>
      </c>
      <c r="H106" s="107">
        <v>622</v>
      </c>
      <c r="I106" s="108">
        <v>0</v>
      </c>
      <c r="J106" s="106">
        <v>45202</v>
      </c>
      <c r="K106" s="93">
        <f t="shared" si="3"/>
        <v>74.788219722038392</v>
      </c>
      <c r="L106" s="110">
        <v>1433</v>
      </c>
      <c r="M106" s="111">
        <v>47</v>
      </c>
      <c r="N106" s="111">
        <v>4</v>
      </c>
      <c r="O106" s="194">
        <f t="shared" si="4"/>
        <v>15.477592829705506</v>
      </c>
      <c r="P106" s="195"/>
      <c r="Q106" s="196"/>
      <c r="R106" s="99"/>
      <c r="S106" s="100"/>
      <c r="T106" s="101"/>
      <c r="U106" s="102"/>
      <c r="V106" s="103">
        <v>3905</v>
      </c>
    </row>
    <row r="107" spans="1:22" ht="22.5" customHeight="1">
      <c r="A107" s="104" t="s">
        <v>145</v>
      </c>
      <c r="B107" s="105"/>
      <c r="C107" s="106">
        <v>53863</v>
      </c>
      <c r="D107" s="107">
        <v>13094</v>
      </c>
      <c r="E107" s="108">
        <v>1523</v>
      </c>
      <c r="F107" s="109"/>
      <c r="G107" s="107">
        <v>1355</v>
      </c>
      <c r="H107" s="107">
        <v>295</v>
      </c>
      <c r="I107" s="108">
        <v>23</v>
      </c>
      <c r="J107" s="106">
        <v>27194</v>
      </c>
      <c r="K107" s="93">
        <f t="shared" si="3"/>
        <v>50.487347529844243</v>
      </c>
      <c r="L107" s="110">
        <v>0</v>
      </c>
      <c r="M107" s="111">
        <v>44</v>
      </c>
      <c r="N107" s="111">
        <v>4</v>
      </c>
      <c r="O107" s="194">
        <f t="shared" si="4"/>
        <v>17.330437580437579</v>
      </c>
      <c r="P107" s="195"/>
      <c r="Q107" s="196"/>
      <c r="R107" s="99"/>
      <c r="S107" s="100"/>
      <c r="T107" s="101"/>
      <c r="U107" s="102"/>
      <c r="V107" s="103">
        <v>3108</v>
      </c>
    </row>
    <row r="108" spans="1:22" ht="22.5" customHeight="1">
      <c r="A108" s="104" t="s">
        <v>146</v>
      </c>
      <c r="B108" s="105"/>
      <c r="C108" s="106">
        <v>43476</v>
      </c>
      <c r="D108" s="107">
        <v>11591</v>
      </c>
      <c r="E108" s="108"/>
      <c r="F108" s="109">
        <v>1542</v>
      </c>
      <c r="G108" s="107">
        <v>1403</v>
      </c>
      <c r="H108" s="107">
        <v>424</v>
      </c>
      <c r="I108" s="108"/>
      <c r="J108" s="109">
        <v>43476</v>
      </c>
      <c r="K108" s="93">
        <f t="shared" si="3"/>
        <v>100</v>
      </c>
      <c r="L108" s="110">
        <v>307</v>
      </c>
      <c r="M108" s="111">
        <v>20</v>
      </c>
      <c r="N108" s="111">
        <v>6</v>
      </c>
      <c r="O108" s="194">
        <f t="shared" si="4"/>
        <v>48.146179401993358</v>
      </c>
      <c r="P108" s="195"/>
      <c r="Q108" s="196"/>
      <c r="R108" s="99"/>
      <c r="S108" s="100"/>
      <c r="T108" s="101"/>
      <c r="U108" s="102"/>
      <c r="V108" s="103">
        <v>903</v>
      </c>
    </row>
    <row r="109" spans="1:22" ht="22.5" customHeight="1">
      <c r="A109" s="104" t="s">
        <v>147</v>
      </c>
      <c r="B109" s="105"/>
      <c r="C109" s="106">
        <v>51937</v>
      </c>
      <c r="D109" s="107">
        <v>16082</v>
      </c>
      <c r="E109" s="108"/>
      <c r="F109" s="109">
        <v>1891</v>
      </c>
      <c r="G109" s="107">
        <v>1367</v>
      </c>
      <c r="H109" s="107">
        <v>593</v>
      </c>
      <c r="I109" s="108">
        <v>24</v>
      </c>
      <c r="J109" s="109">
        <v>40961</v>
      </c>
      <c r="K109" s="93">
        <f t="shared" si="3"/>
        <v>78.866703891252868</v>
      </c>
      <c r="L109" s="110">
        <v>2176</v>
      </c>
      <c r="M109" s="111">
        <v>35</v>
      </c>
      <c r="N109" s="111">
        <v>6</v>
      </c>
      <c r="O109" s="194">
        <f t="shared" si="4"/>
        <v>13.310353664787289</v>
      </c>
      <c r="P109" s="195"/>
      <c r="Q109" s="196"/>
      <c r="R109" s="99"/>
      <c r="S109" s="100"/>
      <c r="T109" s="101" t="s">
        <v>29</v>
      </c>
      <c r="U109" s="102" t="s">
        <v>40</v>
      </c>
      <c r="V109" s="103">
        <v>3902</v>
      </c>
    </row>
    <row r="110" spans="1:22" ht="22.5" customHeight="1">
      <c r="A110" s="104" t="s">
        <v>148</v>
      </c>
      <c r="B110" s="105"/>
      <c r="C110" s="106">
        <v>95818</v>
      </c>
      <c r="D110" s="107">
        <v>32477</v>
      </c>
      <c r="E110" s="108">
        <v>222</v>
      </c>
      <c r="F110" s="109">
        <v>2871</v>
      </c>
      <c r="G110" s="107">
        <v>2401</v>
      </c>
      <c r="H110" s="107">
        <v>955</v>
      </c>
      <c r="I110" s="108">
        <v>5</v>
      </c>
      <c r="J110" s="109">
        <v>62035</v>
      </c>
      <c r="K110" s="93">
        <f t="shared" si="3"/>
        <v>64.742532718278397</v>
      </c>
      <c r="L110" s="110">
        <v>642</v>
      </c>
      <c r="M110" s="111">
        <v>90</v>
      </c>
      <c r="N110" s="111">
        <v>8</v>
      </c>
      <c r="O110" s="194">
        <f t="shared" si="4"/>
        <v>12.406836721481289</v>
      </c>
      <c r="P110" s="195"/>
      <c r="Q110" s="196"/>
      <c r="R110" s="99"/>
      <c r="S110" s="100"/>
      <c r="T110" s="101"/>
      <c r="U110" s="102"/>
      <c r="V110" s="103">
        <v>7723</v>
      </c>
    </row>
    <row r="111" spans="1:22" ht="22.5" customHeight="1">
      <c r="A111" s="104" t="s">
        <v>149</v>
      </c>
      <c r="B111" s="105"/>
      <c r="C111" s="106">
        <v>94330</v>
      </c>
      <c r="D111" s="107">
        <v>44699</v>
      </c>
      <c r="E111" s="108">
        <v>303</v>
      </c>
      <c r="F111" s="109">
        <v>3612</v>
      </c>
      <c r="G111" s="107">
        <v>3417</v>
      </c>
      <c r="H111" s="107">
        <v>1444</v>
      </c>
      <c r="I111" s="108"/>
      <c r="J111" s="109">
        <v>75712</v>
      </c>
      <c r="K111" s="93">
        <f t="shared" si="3"/>
        <v>80.262906816495288</v>
      </c>
      <c r="L111" s="110">
        <v>5448</v>
      </c>
      <c r="M111" s="111">
        <v>58</v>
      </c>
      <c r="N111" s="111">
        <v>9</v>
      </c>
      <c r="O111" s="194">
        <f t="shared" si="4"/>
        <v>5.835446953294154</v>
      </c>
      <c r="P111" s="195"/>
      <c r="Q111" s="196"/>
      <c r="R111" s="99"/>
      <c r="S111" s="100"/>
      <c r="T111" s="101"/>
      <c r="U111" s="102"/>
      <c r="V111" s="103">
        <v>16165</v>
      </c>
    </row>
    <row r="112" spans="1:22" ht="22.5" customHeight="1">
      <c r="A112" s="104" t="s">
        <v>150</v>
      </c>
      <c r="B112" s="105"/>
      <c r="C112" s="106">
        <v>75221</v>
      </c>
      <c r="D112" s="107">
        <v>29291</v>
      </c>
      <c r="E112" s="108">
        <v>14</v>
      </c>
      <c r="F112" s="109">
        <v>1733</v>
      </c>
      <c r="G112" s="107">
        <v>1635</v>
      </c>
      <c r="H112" s="107">
        <v>721</v>
      </c>
      <c r="I112" s="108">
        <v>0</v>
      </c>
      <c r="J112" s="109">
        <v>75221</v>
      </c>
      <c r="K112" s="93">
        <f t="shared" si="3"/>
        <v>100</v>
      </c>
      <c r="L112" s="110">
        <v>427</v>
      </c>
      <c r="M112" s="111">
        <v>41</v>
      </c>
      <c r="N112" s="111">
        <v>7</v>
      </c>
      <c r="O112" s="194">
        <f t="shared" si="4"/>
        <v>16.869477461314197</v>
      </c>
      <c r="P112" s="195"/>
      <c r="Q112" s="196"/>
      <c r="R112" s="99"/>
      <c r="S112" s="100"/>
      <c r="T112" s="101"/>
      <c r="U112" s="102"/>
      <c r="V112" s="103">
        <v>4459</v>
      </c>
    </row>
    <row r="113" spans="1:22" ht="22.5" customHeight="1">
      <c r="A113" s="104" t="s">
        <v>151</v>
      </c>
      <c r="B113" s="105"/>
      <c r="C113" s="106">
        <v>57678</v>
      </c>
      <c r="D113" s="107">
        <v>23018</v>
      </c>
      <c r="E113" s="108">
        <v>140</v>
      </c>
      <c r="F113" s="109">
        <v>2856</v>
      </c>
      <c r="G113" s="107">
        <v>2707</v>
      </c>
      <c r="H113" s="107">
        <v>1576</v>
      </c>
      <c r="I113" s="108"/>
      <c r="J113" s="109">
        <v>50146</v>
      </c>
      <c r="K113" s="93">
        <f t="shared" si="3"/>
        <v>86.941294774437395</v>
      </c>
      <c r="L113" s="110">
        <v>1449</v>
      </c>
      <c r="M113" s="111">
        <v>72</v>
      </c>
      <c r="N113" s="111">
        <v>5</v>
      </c>
      <c r="O113" s="194">
        <f t="shared" si="4"/>
        <v>6.8861031518624642</v>
      </c>
      <c r="P113" s="195"/>
      <c r="Q113" s="196"/>
      <c r="R113" s="99"/>
      <c r="S113" s="100"/>
      <c r="T113" s="101"/>
      <c r="U113" s="102"/>
      <c r="V113" s="103">
        <v>8376</v>
      </c>
    </row>
    <row r="114" spans="1:22" ht="22.5" customHeight="1">
      <c r="A114" s="104" t="s">
        <v>152</v>
      </c>
      <c r="B114" s="105"/>
      <c r="C114" s="106">
        <v>65187</v>
      </c>
      <c r="D114" s="107">
        <v>24398</v>
      </c>
      <c r="E114" s="108"/>
      <c r="F114" s="109">
        <v>3713</v>
      </c>
      <c r="G114" s="107">
        <v>3713</v>
      </c>
      <c r="H114" s="107">
        <v>727</v>
      </c>
      <c r="I114" s="108"/>
      <c r="J114" s="109">
        <v>59686</v>
      </c>
      <c r="K114" s="93">
        <f t="shared" si="3"/>
        <v>91.561200852930796</v>
      </c>
      <c r="L114" s="110">
        <v>2497</v>
      </c>
      <c r="M114" s="111">
        <v>54</v>
      </c>
      <c r="N114" s="111">
        <v>8</v>
      </c>
      <c r="O114" s="194">
        <f t="shared" si="4"/>
        <v>11.372470341939986</v>
      </c>
      <c r="P114" s="195"/>
      <c r="Q114" s="196"/>
      <c r="R114" s="99"/>
      <c r="S114" s="100"/>
      <c r="T114" s="101"/>
      <c r="U114" s="102"/>
      <c r="V114" s="103">
        <v>5732</v>
      </c>
    </row>
    <row r="115" spans="1:22" ht="22.5" customHeight="1">
      <c r="A115" s="104" t="s">
        <v>153</v>
      </c>
      <c r="B115" s="105"/>
      <c r="C115" s="106">
        <v>4570</v>
      </c>
      <c r="D115" s="107"/>
      <c r="E115" s="108"/>
      <c r="F115" s="109">
        <v>81</v>
      </c>
      <c r="G115" s="107">
        <v>81</v>
      </c>
      <c r="H115" s="107"/>
      <c r="I115" s="221"/>
      <c r="J115" s="109"/>
      <c r="K115" s="93">
        <f t="shared" si="3"/>
        <v>0</v>
      </c>
      <c r="L115" s="110">
        <v>81</v>
      </c>
      <c r="M115" s="111"/>
      <c r="N115" s="111"/>
      <c r="O115" s="194">
        <f t="shared" si="4"/>
        <v>5.7848101265822782</v>
      </c>
      <c r="P115" s="195"/>
      <c r="Q115" s="196"/>
      <c r="R115" s="99"/>
      <c r="S115" s="100"/>
      <c r="T115" s="101"/>
      <c r="U115" s="102"/>
      <c r="V115" s="103">
        <v>790</v>
      </c>
    </row>
    <row r="116" spans="1:22" ht="22.5" customHeight="1">
      <c r="A116" s="104" t="s">
        <v>154</v>
      </c>
      <c r="B116" s="105"/>
      <c r="C116" s="106">
        <v>92181</v>
      </c>
      <c r="D116" s="107">
        <v>36850</v>
      </c>
      <c r="E116" s="108">
        <v>178</v>
      </c>
      <c r="F116" s="109">
        <v>2397</v>
      </c>
      <c r="G116" s="107">
        <v>2236</v>
      </c>
      <c r="H116" s="107">
        <v>849</v>
      </c>
      <c r="I116" s="221">
        <v>35</v>
      </c>
      <c r="J116" s="109">
        <v>54117</v>
      </c>
      <c r="K116" s="93">
        <f t="shared" si="3"/>
        <v>58.707325804666908</v>
      </c>
      <c r="L116" s="110">
        <v>1093</v>
      </c>
      <c r="M116" s="111">
        <v>189</v>
      </c>
      <c r="N116" s="111">
        <v>8</v>
      </c>
      <c r="O116" s="194">
        <f t="shared" si="4"/>
        <v>27.824026562028372</v>
      </c>
      <c r="P116" s="195"/>
      <c r="Q116" s="196"/>
      <c r="R116" s="99"/>
      <c r="S116" s="100"/>
      <c r="T116" s="101"/>
      <c r="U116" s="102"/>
      <c r="V116" s="103">
        <v>3313</v>
      </c>
    </row>
    <row r="117" spans="1:22" ht="22.5" customHeight="1">
      <c r="A117" s="104" t="s">
        <v>155</v>
      </c>
      <c r="B117" s="105"/>
      <c r="C117" s="106">
        <v>19998</v>
      </c>
      <c r="D117" s="107">
        <v>6200</v>
      </c>
      <c r="E117" s="108">
        <v>37</v>
      </c>
      <c r="F117" s="106">
        <v>168</v>
      </c>
      <c r="G117" s="107">
        <v>46</v>
      </c>
      <c r="H117" s="107">
        <v>21</v>
      </c>
      <c r="I117" s="224">
        <v>0</v>
      </c>
      <c r="J117" s="106">
        <v>19936</v>
      </c>
      <c r="K117" s="93">
        <f t="shared" si="3"/>
        <v>99.689968996899694</v>
      </c>
      <c r="L117" s="225">
        <v>24</v>
      </c>
      <c r="M117" s="106">
        <v>0</v>
      </c>
      <c r="N117" s="226">
        <v>2</v>
      </c>
      <c r="O117" s="194">
        <f t="shared" si="4"/>
        <v>19.396702230843839</v>
      </c>
      <c r="P117" s="195"/>
      <c r="Q117" s="196"/>
      <c r="R117" s="99"/>
      <c r="S117" s="100"/>
      <c r="T117" s="101"/>
      <c r="U117" s="227"/>
      <c r="V117" s="103">
        <v>1031</v>
      </c>
    </row>
    <row r="118" spans="1:22" ht="22.5" customHeight="1">
      <c r="A118" s="104" t="s">
        <v>156</v>
      </c>
      <c r="B118" s="105"/>
      <c r="C118" s="217">
        <v>83224</v>
      </c>
      <c r="D118" s="218">
        <v>36229</v>
      </c>
      <c r="E118" s="219">
        <v>421</v>
      </c>
      <c r="F118" s="92">
        <v>1772</v>
      </c>
      <c r="G118" s="218">
        <v>1565</v>
      </c>
      <c r="H118" s="218">
        <v>743</v>
      </c>
      <c r="I118" s="228">
        <v>5</v>
      </c>
      <c r="J118" s="92">
        <v>59596</v>
      </c>
      <c r="K118" s="93">
        <f t="shared" si="3"/>
        <v>71.609151206382776</v>
      </c>
      <c r="L118" s="94">
        <v>1834</v>
      </c>
      <c r="M118" s="95">
        <v>37</v>
      </c>
      <c r="N118" s="111">
        <v>3</v>
      </c>
      <c r="O118" s="194">
        <f t="shared" si="4"/>
        <v>14.787491115849324</v>
      </c>
      <c r="P118" s="195"/>
      <c r="Q118" s="196"/>
      <c r="R118" s="99"/>
      <c r="S118" s="100"/>
      <c r="T118" s="214"/>
      <c r="U118" s="215"/>
      <c r="V118" s="216">
        <v>5628</v>
      </c>
    </row>
    <row r="119" spans="1:22" ht="22.5" customHeight="1">
      <c r="A119" s="104" t="s">
        <v>157</v>
      </c>
      <c r="B119" s="105"/>
      <c r="C119" s="106">
        <v>76841</v>
      </c>
      <c r="D119" s="107">
        <v>37034</v>
      </c>
      <c r="E119" s="108"/>
      <c r="F119" s="109">
        <v>2263</v>
      </c>
      <c r="G119" s="107">
        <v>2197</v>
      </c>
      <c r="H119" s="107">
        <v>1018</v>
      </c>
      <c r="I119" s="108"/>
      <c r="J119" s="109">
        <v>54018</v>
      </c>
      <c r="K119" s="93">
        <f t="shared" si="3"/>
        <v>70.298408401764675</v>
      </c>
      <c r="L119" s="110">
        <v>228</v>
      </c>
      <c r="M119" s="111">
        <v>29</v>
      </c>
      <c r="N119" s="111">
        <v>7</v>
      </c>
      <c r="O119" s="194">
        <f t="shared" si="4"/>
        <v>12.312289697163916</v>
      </c>
      <c r="P119" s="195"/>
      <c r="Q119" s="196"/>
      <c r="R119" s="99"/>
      <c r="S119" s="100"/>
      <c r="T119" s="101"/>
      <c r="U119" s="102"/>
      <c r="V119" s="103">
        <v>6241</v>
      </c>
    </row>
    <row r="120" spans="1:22" ht="22.5" customHeight="1">
      <c r="A120" s="104" t="s">
        <v>158</v>
      </c>
      <c r="B120" s="105"/>
      <c r="C120" s="106">
        <v>17739</v>
      </c>
      <c r="D120" s="107">
        <v>3018</v>
      </c>
      <c r="E120" s="108">
        <v>0</v>
      </c>
      <c r="F120" s="109">
        <v>4232</v>
      </c>
      <c r="G120" s="107">
        <v>4167</v>
      </c>
      <c r="H120" s="107">
        <v>742</v>
      </c>
      <c r="I120" s="108">
        <v>0</v>
      </c>
      <c r="J120" s="109">
        <v>17739</v>
      </c>
      <c r="K120" s="93"/>
      <c r="L120" s="110">
        <v>0</v>
      </c>
      <c r="M120" s="111">
        <v>15</v>
      </c>
      <c r="N120" s="111">
        <v>7</v>
      </c>
      <c r="O120" s="194">
        <f t="shared" si="4"/>
        <v>5.6801152737752165</v>
      </c>
      <c r="P120" s="195"/>
      <c r="Q120" s="196"/>
      <c r="R120" s="99"/>
      <c r="S120" s="100"/>
      <c r="T120" s="101"/>
      <c r="U120" s="102"/>
      <c r="V120" s="103">
        <v>3123</v>
      </c>
    </row>
    <row r="121" spans="1:22" ht="22.5" customHeight="1">
      <c r="A121" s="104" t="s">
        <v>159</v>
      </c>
      <c r="B121" s="105"/>
      <c r="C121" s="106">
        <v>37179</v>
      </c>
      <c r="D121" s="107">
        <v>13029</v>
      </c>
      <c r="E121" s="108"/>
      <c r="F121" s="109">
        <v>1333</v>
      </c>
      <c r="G121" s="107">
        <v>1205</v>
      </c>
      <c r="H121" s="107">
        <v>405</v>
      </c>
      <c r="I121" s="108">
        <v>3</v>
      </c>
      <c r="J121" s="109">
        <v>28217</v>
      </c>
      <c r="K121" s="93">
        <f t="shared" ref="K121:K128" si="5">J121/C121*100</f>
        <v>75.894994486134649</v>
      </c>
      <c r="L121" s="110">
        <v>343</v>
      </c>
      <c r="M121" s="111">
        <v>30</v>
      </c>
      <c r="N121" s="111">
        <v>0</v>
      </c>
      <c r="O121" s="194">
        <f t="shared" si="4"/>
        <v>4.5158508441637313</v>
      </c>
      <c r="P121" s="195"/>
      <c r="Q121" s="196"/>
      <c r="R121" s="99"/>
      <c r="S121" s="100"/>
      <c r="T121" s="101"/>
      <c r="U121" s="102"/>
      <c r="V121" s="103">
        <v>8233</v>
      </c>
    </row>
    <row r="122" spans="1:22" ht="22.5" customHeight="1">
      <c r="A122" s="104" t="s">
        <v>160</v>
      </c>
      <c r="B122" s="105"/>
      <c r="C122" s="106">
        <v>38534</v>
      </c>
      <c r="D122" s="107">
        <v>10902</v>
      </c>
      <c r="E122" s="108">
        <v>120</v>
      </c>
      <c r="F122" s="109">
        <v>630</v>
      </c>
      <c r="G122" s="107">
        <v>518</v>
      </c>
      <c r="H122" s="107">
        <v>274</v>
      </c>
      <c r="I122" s="108">
        <v>0</v>
      </c>
      <c r="J122" s="109">
        <v>28214</v>
      </c>
      <c r="K122" s="93">
        <f t="shared" si="5"/>
        <v>73.218456428089482</v>
      </c>
      <c r="L122" s="110">
        <v>3</v>
      </c>
      <c r="M122" s="111">
        <v>5</v>
      </c>
      <c r="N122" s="111">
        <v>7</v>
      </c>
      <c r="O122" s="194">
        <f t="shared" si="4"/>
        <v>9.4215158924205387</v>
      </c>
      <c r="P122" s="195"/>
      <c r="Q122" s="196"/>
      <c r="R122" s="99"/>
      <c r="S122" s="100"/>
      <c r="T122" s="101"/>
      <c r="U122" s="102"/>
      <c r="V122" s="103">
        <v>4090</v>
      </c>
    </row>
    <row r="123" spans="1:22" ht="22.5" customHeight="1">
      <c r="A123" s="104" t="s">
        <v>161</v>
      </c>
      <c r="B123" s="105"/>
      <c r="C123" s="106">
        <v>34500</v>
      </c>
      <c r="D123" s="107">
        <v>10551</v>
      </c>
      <c r="E123" s="108">
        <v>65</v>
      </c>
      <c r="F123" s="109">
        <v>1095</v>
      </c>
      <c r="G123" s="107">
        <v>628</v>
      </c>
      <c r="H123" s="107">
        <v>126</v>
      </c>
      <c r="I123" s="108">
        <v>0</v>
      </c>
      <c r="J123" s="109">
        <v>21203</v>
      </c>
      <c r="K123" s="93">
        <f t="shared" si="5"/>
        <v>61.457971014492749</v>
      </c>
      <c r="L123" s="110">
        <v>434</v>
      </c>
      <c r="M123" s="111">
        <v>28</v>
      </c>
      <c r="N123" s="111">
        <v>2</v>
      </c>
      <c r="O123" s="194">
        <f t="shared" si="4"/>
        <v>9.0670170827858083</v>
      </c>
      <c r="P123" s="195"/>
      <c r="Q123" s="196"/>
      <c r="R123" s="99"/>
      <c r="S123" s="100"/>
      <c r="T123" s="101"/>
      <c r="U123" s="102"/>
      <c r="V123" s="103">
        <v>3805</v>
      </c>
    </row>
    <row r="124" spans="1:22" ht="22.5" customHeight="1">
      <c r="A124" s="104" t="s">
        <v>162</v>
      </c>
      <c r="B124" s="105"/>
      <c r="C124" s="106">
        <v>80244</v>
      </c>
      <c r="D124" s="107">
        <v>35720</v>
      </c>
      <c r="E124" s="108" t="s">
        <v>41</v>
      </c>
      <c r="F124" s="109">
        <v>2566</v>
      </c>
      <c r="G124" s="107">
        <v>1390</v>
      </c>
      <c r="H124" s="107">
        <v>711</v>
      </c>
      <c r="I124" s="108" t="s">
        <v>41</v>
      </c>
      <c r="J124" s="109">
        <v>65686</v>
      </c>
      <c r="K124" s="93">
        <f t="shared" si="5"/>
        <v>81.857833607497128</v>
      </c>
      <c r="L124" s="110">
        <v>1892</v>
      </c>
      <c r="M124" s="111">
        <v>37</v>
      </c>
      <c r="N124" s="111">
        <v>8</v>
      </c>
      <c r="O124" s="194">
        <f t="shared" si="4"/>
        <v>8.4743901151124721</v>
      </c>
      <c r="P124" s="195"/>
      <c r="Q124" s="196"/>
      <c r="R124" s="99"/>
      <c r="S124" s="100"/>
      <c r="T124" s="101"/>
      <c r="U124" s="102"/>
      <c r="V124" s="103">
        <v>9469</v>
      </c>
    </row>
    <row r="125" spans="1:22" ht="22.5" customHeight="1">
      <c r="A125" s="104" t="s">
        <v>163</v>
      </c>
      <c r="B125" s="105"/>
      <c r="C125" s="106">
        <v>53188</v>
      </c>
      <c r="D125" s="107">
        <v>12117</v>
      </c>
      <c r="E125" s="108">
        <v>945</v>
      </c>
      <c r="F125" s="109">
        <v>1189</v>
      </c>
      <c r="G125" s="107">
        <v>868</v>
      </c>
      <c r="H125" s="107">
        <v>331</v>
      </c>
      <c r="I125" s="108">
        <v>0</v>
      </c>
      <c r="J125" s="109">
        <v>26849</v>
      </c>
      <c r="K125" s="93">
        <f t="shared" si="5"/>
        <v>50.479431450703174</v>
      </c>
      <c r="L125" s="110">
        <v>2507</v>
      </c>
      <c r="M125" s="111">
        <v>22</v>
      </c>
      <c r="N125" s="111">
        <v>5</v>
      </c>
      <c r="O125" s="194">
        <f t="shared" si="4"/>
        <v>6.171733580877234</v>
      </c>
      <c r="P125" s="195"/>
      <c r="Q125" s="196"/>
      <c r="R125" s="99"/>
      <c r="S125" s="100"/>
      <c r="T125" s="101"/>
      <c r="U125" s="102"/>
      <c r="V125" s="103">
        <v>8618</v>
      </c>
    </row>
    <row r="126" spans="1:22" ht="22.5" customHeight="1">
      <c r="A126" s="104" t="s">
        <v>164</v>
      </c>
      <c r="B126" s="105"/>
      <c r="C126" s="106">
        <v>30384</v>
      </c>
      <c r="D126" s="107">
        <v>10090</v>
      </c>
      <c r="E126" s="108">
        <v>74</v>
      </c>
      <c r="F126" s="109">
        <v>691</v>
      </c>
      <c r="G126" s="107">
        <v>615</v>
      </c>
      <c r="H126" s="107">
        <v>177</v>
      </c>
      <c r="I126" s="108">
        <v>0</v>
      </c>
      <c r="J126" s="109">
        <v>29990</v>
      </c>
      <c r="K126" s="93">
        <f t="shared" si="5"/>
        <v>98.703264876250657</v>
      </c>
      <c r="L126" s="110">
        <v>945</v>
      </c>
      <c r="M126" s="111">
        <v>26</v>
      </c>
      <c r="N126" s="111">
        <v>3</v>
      </c>
      <c r="O126" s="194">
        <f t="shared" si="4"/>
        <v>11.985798816568048</v>
      </c>
      <c r="P126" s="195"/>
      <c r="Q126" s="229"/>
      <c r="R126" s="99"/>
      <c r="S126" s="100"/>
      <c r="T126" s="101"/>
      <c r="U126" s="102"/>
      <c r="V126" s="103">
        <v>2535</v>
      </c>
    </row>
    <row r="127" spans="1:22" ht="22.5" customHeight="1" thickBot="1">
      <c r="A127" s="230" t="s">
        <v>165</v>
      </c>
      <c r="B127" s="231"/>
      <c r="C127" s="232">
        <v>31870</v>
      </c>
      <c r="D127" s="233"/>
      <c r="E127" s="234"/>
      <c r="F127" s="235">
        <v>176</v>
      </c>
      <c r="G127" s="233">
        <v>0</v>
      </c>
      <c r="H127" s="233">
        <v>0</v>
      </c>
      <c r="I127" s="234">
        <v>0</v>
      </c>
      <c r="J127" s="236">
        <v>30463</v>
      </c>
      <c r="K127" s="237">
        <v>96</v>
      </c>
      <c r="L127" s="238">
        <v>1</v>
      </c>
      <c r="M127" s="239"/>
      <c r="N127" s="239"/>
      <c r="O127" s="240"/>
      <c r="P127" s="241"/>
      <c r="Q127" s="242"/>
      <c r="R127" s="99"/>
      <c r="S127" s="243"/>
      <c r="T127" s="244"/>
      <c r="U127" s="245"/>
      <c r="V127" s="246">
        <v>0</v>
      </c>
    </row>
    <row r="128" spans="1:22" ht="22.5" customHeight="1" thickTop="1">
      <c r="A128" s="247" t="s">
        <v>42</v>
      </c>
      <c r="B128" s="248"/>
      <c r="C128" s="249">
        <f t="shared" ref="C128:J128" si="6">SUM(C8:C127)</f>
        <v>11499308</v>
      </c>
      <c r="D128" s="250">
        <f t="shared" si="6"/>
        <v>3247140</v>
      </c>
      <c r="E128" s="251">
        <f t="shared" si="6"/>
        <v>46885</v>
      </c>
      <c r="F128" s="249">
        <f t="shared" si="6"/>
        <v>303920</v>
      </c>
      <c r="G128" s="250">
        <f t="shared" si="6"/>
        <v>265615</v>
      </c>
      <c r="H128" s="252">
        <f t="shared" si="6"/>
        <v>89493</v>
      </c>
      <c r="I128" s="253">
        <f t="shared" si="6"/>
        <v>806</v>
      </c>
      <c r="J128" s="249">
        <f t="shared" si="6"/>
        <v>6559952</v>
      </c>
      <c r="K128" s="93">
        <f t="shared" si="5"/>
        <v>57.046493580309352</v>
      </c>
      <c r="L128" s="254">
        <f>SUM(L8:L127)</f>
        <v>192765</v>
      </c>
      <c r="M128" s="255">
        <f>SUM(M8:M127)</f>
        <v>5907</v>
      </c>
      <c r="N128" s="255">
        <f>SUM(N8:N127)</f>
        <v>838</v>
      </c>
      <c r="O128" s="256">
        <f>C128/V8</f>
        <v>5.7728116338692663</v>
      </c>
      <c r="P128" s="257">
        <f>COUNTIF(P8:P127,"○")</f>
        <v>1</v>
      </c>
      <c r="Q128" s="258">
        <f>SUM(Q8:Q127)</f>
        <v>1279</v>
      </c>
      <c r="R128" s="259"/>
      <c r="T128" s="261"/>
      <c r="U128" s="262"/>
      <c r="V128" s="263">
        <f>SUM(V9:V127)</f>
        <v>1926924</v>
      </c>
    </row>
    <row r="129" spans="1:23" s="25" customFormat="1" ht="10" customHeight="1">
      <c r="A129" s="264"/>
      <c r="B129" s="264"/>
      <c r="C129" s="265"/>
      <c r="D129" s="265"/>
      <c r="E129" s="265"/>
      <c r="F129" s="265"/>
      <c r="G129" s="265"/>
      <c r="H129" s="265"/>
      <c r="I129" s="265"/>
      <c r="J129" s="265"/>
      <c r="K129" s="17"/>
      <c r="L129" s="266"/>
      <c r="M129" s="265"/>
      <c r="N129" s="265"/>
      <c r="O129" s="267"/>
      <c r="P129" s="268"/>
      <c r="Q129" s="269"/>
      <c r="R129" s="270"/>
      <c r="S129" s="268"/>
      <c r="T129" s="271"/>
      <c r="U129" s="272"/>
      <c r="V129" s="273"/>
      <c r="W129" s="24"/>
    </row>
    <row r="130" spans="1:23" s="25" customFormat="1" ht="10" customHeight="1">
      <c r="A130" s="274" t="s">
        <v>43</v>
      </c>
      <c r="B130" s="264"/>
      <c r="C130" s="265"/>
      <c r="D130" s="265"/>
      <c r="E130" s="265"/>
      <c r="F130" s="265"/>
      <c r="G130" s="265"/>
      <c r="H130" s="265"/>
      <c r="I130" s="265"/>
      <c r="J130" s="265"/>
      <c r="K130" s="17"/>
      <c r="L130" s="266"/>
      <c r="M130" s="265"/>
      <c r="N130" s="265"/>
      <c r="O130" s="267"/>
      <c r="P130" s="268"/>
      <c r="Q130" s="269"/>
      <c r="R130" s="270"/>
      <c r="S130" s="268"/>
      <c r="T130" s="271"/>
      <c r="U130" s="272"/>
      <c r="V130" s="273"/>
      <c r="W130" s="24"/>
    </row>
    <row r="131" spans="1:23" s="25" customFormat="1" ht="10" customHeight="1">
      <c r="A131" s="274" t="s">
        <v>44</v>
      </c>
      <c r="B131" s="264"/>
      <c r="C131" s="265"/>
      <c r="D131" s="265"/>
      <c r="E131" s="265"/>
      <c r="F131" s="265"/>
      <c r="G131" s="265"/>
      <c r="H131" s="265"/>
      <c r="I131" s="265"/>
      <c r="J131" s="265"/>
      <c r="K131" s="17"/>
      <c r="L131" s="266"/>
      <c r="M131" s="265"/>
      <c r="N131" s="265"/>
      <c r="O131" s="267"/>
      <c r="P131" s="268"/>
      <c r="Q131" s="269"/>
      <c r="R131" s="270"/>
      <c r="S131" s="268"/>
      <c r="T131" s="275"/>
      <c r="U131" s="276"/>
      <c r="V131" s="277"/>
      <c r="W131" s="24"/>
    </row>
    <row r="132" spans="1:23" s="25" customFormat="1" ht="10" customHeight="1">
      <c r="A132" s="278"/>
      <c r="B132" s="264"/>
      <c r="C132" s="265"/>
      <c r="D132" s="265"/>
      <c r="E132" s="265"/>
      <c r="F132" s="265"/>
      <c r="G132" s="265"/>
      <c r="H132" s="265"/>
      <c r="I132" s="265"/>
      <c r="J132" s="265"/>
      <c r="K132" s="17"/>
      <c r="L132" s="266"/>
      <c r="M132" s="265"/>
      <c r="N132" s="265"/>
      <c r="O132" s="267"/>
      <c r="P132" s="268"/>
      <c r="Q132" s="269"/>
      <c r="R132" s="270"/>
      <c r="S132" s="268"/>
      <c r="T132" s="275"/>
      <c r="U132" s="276"/>
      <c r="V132" s="277"/>
      <c r="W132" s="24"/>
    </row>
    <row r="133" spans="1:23" s="291" customFormat="1" ht="10" customHeight="1">
      <c r="A133" s="279" t="s">
        <v>45</v>
      </c>
      <c r="B133" s="280"/>
      <c r="C133" s="280"/>
      <c r="D133" s="281"/>
      <c r="E133" s="282"/>
      <c r="F133" s="283"/>
      <c r="G133" s="284"/>
      <c r="H133" s="280"/>
      <c r="I133" s="280"/>
      <c r="J133" s="282"/>
      <c r="K133" s="281"/>
      <c r="L133" s="280"/>
      <c r="M133" s="281"/>
      <c r="N133" s="285"/>
      <c r="O133" s="284"/>
      <c r="P133" s="286"/>
      <c r="Q133" s="287"/>
      <c r="R133" s="288"/>
      <c r="S133" s="289"/>
      <c r="T133" s="290"/>
    </row>
    <row r="134" spans="1:23" s="25" customFormat="1" ht="10" customHeight="1">
      <c r="A134" s="264"/>
      <c r="B134" s="264"/>
      <c r="C134" s="265"/>
      <c r="D134" s="265"/>
      <c r="E134" s="265"/>
      <c r="F134" s="265"/>
      <c r="G134" s="265"/>
      <c r="H134" s="265"/>
      <c r="I134" s="265"/>
      <c r="J134" s="265"/>
      <c r="K134" s="17"/>
      <c r="L134" s="266"/>
      <c r="M134" s="265"/>
      <c r="N134" s="265"/>
      <c r="O134" s="267"/>
      <c r="P134" s="268"/>
      <c r="Q134" s="269"/>
      <c r="R134" s="270"/>
      <c r="S134" s="268"/>
      <c r="T134" s="275"/>
      <c r="U134" s="276"/>
      <c r="V134" s="277"/>
      <c r="W134" s="24"/>
    </row>
    <row r="135" spans="1:23" s="25" customFormat="1" ht="10" customHeight="1">
      <c r="A135" s="264"/>
      <c r="B135" s="264"/>
      <c r="C135" s="265"/>
      <c r="D135" s="265"/>
      <c r="E135" s="265"/>
      <c r="F135" s="265"/>
      <c r="G135" s="265"/>
      <c r="H135" s="265"/>
      <c r="I135" s="265"/>
      <c r="J135" s="265"/>
      <c r="K135" s="17"/>
      <c r="L135" s="266"/>
      <c r="M135" s="265"/>
      <c r="N135" s="265"/>
      <c r="O135" s="267"/>
      <c r="P135" s="268"/>
      <c r="Q135" s="269"/>
      <c r="R135" s="270"/>
      <c r="S135" s="268"/>
      <c r="T135" s="275"/>
      <c r="U135" s="276"/>
      <c r="V135" s="277"/>
      <c r="W135" s="24"/>
    </row>
    <row r="136" spans="1:23" ht="10" customHeight="1"/>
    <row r="137" spans="1:23" ht="10" customHeight="1"/>
    <row r="138" spans="1:23" ht="10" customHeight="1"/>
    <row r="139" spans="1:23" ht="10" customHeight="1"/>
    <row r="140" spans="1:23" ht="10" customHeight="1"/>
  </sheetData>
  <mergeCells count="113">
    <mergeCell ref="A126:B126"/>
    <mergeCell ref="A127:B127"/>
    <mergeCell ref="A128:B128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5:B95"/>
    <mergeCell ref="A96:B96"/>
    <mergeCell ref="A97:B97"/>
    <mergeCell ref="A98:B98"/>
    <mergeCell ref="P98:P101"/>
    <mergeCell ref="Q98:Q101"/>
    <mergeCell ref="A89:B89"/>
    <mergeCell ref="A90:B90"/>
    <mergeCell ref="A91:B91"/>
    <mergeCell ref="A92:B92"/>
    <mergeCell ref="A93:B93"/>
    <mergeCell ref="A94:B94"/>
    <mergeCell ref="A85:B85"/>
    <mergeCell ref="A86:B86"/>
    <mergeCell ref="A87:B87"/>
    <mergeCell ref="P87:P88"/>
    <mergeCell ref="Q87:Q88"/>
    <mergeCell ref="A88:B88"/>
    <mergeCell ref="A76:B76"/>
    <mergeCell ref="P76:P78"/>
    <mergeCell ref="Q76:Q78"/>
    <mergeCell ref="A78:B78"/>
    <mergeCell ref="A79:B79"/>
    <mergeCell ref="A80:B80"/>
    <mergeCell ref="P80:P84"/>
    <mergeCell ref="Q80:Q84"/>
    <mergeCell ref="A71:B71"/>
    <mergeCell ref="P71:P75"/>
    <mergeCell ref="Q71:Q75"/>
    <mergeCell ref="A73:B73"/>
    <mergeCell ref="A74:B74"/>
    <mergeCell ref="A75:B75"/>
    <mergeCell ref="A59:B59"/>
    <mergeCell ref="A60:B60"/>
    <mergeCell ref="A61:B61"/>
    <mergeCell ref="A62:B62"/>
    <mergeCell ref="P62:P70"/>
    <mergeCell ref="Q62:Q70"/>
    <mergeCell ref="A52:B52"/>
    <mergeCell ref="P52:P54"/>
    <mergeCell ref="Q52:Q54"/>
    <mergeCell ref="A55:B55"/>
    <mergeCell ref="P55:P58"/>
    <mergeCell ref="Q55:Q58"/>
    <mergeCell ref="A46:B46"/>
    <mergeCell ref="P46:P47"/>
    <mergeCell ref="Q46:Q47"/>
    <mergeCell ref="A48:B48"/>
    <mergeCell ref="A49:B49"/>
    <mergeCell ref="A50:B50"/>
    <mergeCell ref="P50:P51"/>
    <mergeCell ref="Q50:Q51"/>
    <mergeCell ref="A51:B51"/>
    <mergeCell ref="A26:B26"/>
    <mergeCell ref="A27:B27"/>
    <mergeCell ref="P27:P45"/>
    <mergeCell ref="Q27:Q45"/>
    <mergeCell ref="A44:B44"/>
    <mergeCell ref="A45:B45"/>
    <mergeCell ref="A11:B11"/>
    <mergeCell ref="P11:P21"/>
    <mergeCell ref="Q11:Q21"/>
    <mergeCell ref="A22:B22"/>
    <mergeCell ref="P22:P25"/>
    <mergeCell ref="Q22:Q25"/>
    <mergeCell ref="A23:B23"/>
    <mergeCell ref="A24:B24"/>
    <mergeCell ref="A25:B25"/>
    <mergeCell ref="N5:N6"/>
    <mergeCell ref="T5:T7"/>
    <mergeCell ref="U5:U7"/>
    <mergeCell ref="A8:B8"/>
    <mergeCell ref="A9:B9"/>
    <mergeCell ref="P9:P10"/>
    <mergeCell ref="Q9:Q10"/>
    <mergeCell ref="A10:B10"/>
    <mergeCell ref="A4:B7"/>
    <mergeCell ref="O4:O6"/>
    <mergeCell ref="S4:S7"/>
    <mergeCell ref="V4:V7"/>
    <mergeCell ref="C5:C6"/>
    <mergeCell ref="F5:F6"/>
    <mergeCell ref="J5:J6"/>
    <mergeCell ref="K5:K6"/>
    <mergeCell ref="L5:L6"/>
    <mergeCell ref="M5:M6"/>
  </mergeCells>
  <phoneticPr fontId="3"/>
  <dataValidations count="1">
    <dataValidation imeMode="halfAlpha" allowBlank="1" showInputMessage="1" showErrorMessage="1" sqref="C104:J104 L104:N104 C117:J117 L117:M117" xr:uid="{16AA0CE8-2050-4575-A0D4-DCF30EF3D598}"/>
  </dataValidations>
  <printOptions horizontalCentered="1"/>
  <pageMargins left="0.51181102362204722" right="0.51181102362204722" top="0.59055118110236227" bottom="0.59055118110236227" header="0.39370078740157483" footer="0.39370078740157483"/>
  <pageSetup paperSize="9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5資料</vt:lpstr>
      <vt:lpstr>'5資料'!Print_Area</vt:lpstr>
      <vt:lpstr>'5資料'!Print_Titles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県立長野図書館</dc:creator>
  <cp:lastModifiedBy>県立長野図書館</cp:lastModifiedBy>
  <dcterms:created xsi:type="dcterms:W3CDTF">2024-10-01T02:09:09Z</dcterms:created>
  <dcterms:modified xsi:type="dcterms:W3CDTF">2024-10-01T02:09:13Z</dcterms:modified>
</cp:coreProperties>
</file>