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s-pc\Desktop\r4概況\"/>
    </mc:Choice>
  </mc:AlternateContent>
  <xr:revisionPtr revIDLastSave="0" documentId="13_ncr:1_{078A047B-1C63-4FE5-B243-9467421FD041}" xr6:coauthVersionLast="36" xr6:coauthVersionMax="36" xr10:uidLastSave="{00000000-0000-0000-0000-000000000000}"/>
  <bookViews>
    <workbookView xWindow="0" yWindow="0" windowWidth="19200" windowHeight="10545" xr2:uid="{1FBD3E8A-5FB7-4AB6-BC74-D13CD1DBA5F8}"/>
  </bookViews>
  <sheets>
    <sheet name="8個人貸出・団体貸出" sheetId="2" r:id="rId1"/>
  </sheets>
  <definedNames>
    <definedName name="_xlnm.Print_Area" localSheetId="0">'8個人貸出・団体貸出'!$A$1:$R$136</definedName>
    <definedName name="_xlnm.Print_Titles" localSheetId="0">'8個人貸出・団体貸出'!$3:$7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2" l="1"/>
  <c r="H94" i="2"/>
  <c r="H93" i="2"/>
  <c r="P92" i="2"/>
  <c r="T128" i="2" l="1"/>
  <c r="R128" i="2"/>
  <c r="Q128" i="2"/>
  <c r="O128" i="2"/>
  <c r="N128" i="2"/>
  <c r="M128" i="2"/>
  <c r="L128" i="2"/>
  <c r="K128" i="2"/>
  <c r="J128" i="2"/>
  <c r="G128" i="2"/>
  <c r="F128" i="2"/>
  <c r="E128" i="2"/>
  <c r="D128" i="2"/>
  <c r="I127" i="2"/>
  <c r="C127" i="2"/>
  <c r="I126" i="2"/>
  <c r="P126" i="2" s="1"/>
  <c r="H126" i="2"/>
  <c r="C126" i="2"/>
  <c r="I125" i="2"/>
  <c r="P125" i="2" s="1"/>
  <c r="H125" i="2"/>
  <c r="C125" i="2"/>
  <c r="I124" i="2"/>
  <c r="P124" i="2" s="1"/>
  <c r="H124" i="2"/>
  <c r="C124" i="2"/>
  <c r="I123" i="2"/>
  <c r="P123" i="2" s="1"/>
  <c r="H123" i="2"/>
  <c r="C123" i="2"/>
  <c r="I122" i="2"/>
  <c r="P122" i="2" s="1"/>
  <c r="H122" i="2"/>
  <c r="C122" i="2"/>
  <c r="I121" i="2"/>
  <c r="P121" i="2" s="1"/>
  <c r="H121" i="2"/>
  <c r="C121" i="2"/>
  <c r="I120" i="2"/>
  <c r="I119" i="2"/>
  <c r="P119" i="2" s="1"/>
  <c r="H119" i="2"/>
  <c r="C119" i="2"/>
  <c r="I118" i="2"/>
  <c r="P118" i="2" s="1"/>
  <c r="H118" i="2"/>
  <c r="C118" i="2"/>
  <c r="I117" i="2"/>
  <c r="P117" i="2" s="1"/>
  <c r="H117" i="2"/>
  <c r="C117" i="2"/>
  <c r="I116" i="2"/>
  <c r="P116" i="2" s="1"/>
  <c r="H116" i="2"/>
  <c r="C116" i="2"/>
  <c r="I115" i="2"/>
  <c r="P115" i="2" s="1"/>
  <c r="H115" i="2"/>
  <c r="C115" i="2"/>
  <c r="I114" i="2"/>
  <c r="P114" i="2" s="1"/>
  <c r="H114" i="2"/>
  <c r="C114" i="2"/>
  <c r="I113" i="2"/>
  <c r="P113" i="2" s="1"/>
  <c r="H113" i="2"/>
  <c r="C113" i="2"/>
  <c r="I112" i="2"/>
  <c r="P112" i="2" s="1"/>
  <c r="H112" i="2"/>
  <c r="C112" i="2"/>
  <c r="I111" i="2"/>
  <c r="P111" i="2" s="1"/>
  <c r="H111" i="2"/>
  <c r="C111" i="2"/>
  <c r="I110" i="2"/>
  <c r="P110" i="2" s="1"/>
  <c r="H110" i="2"/>
  <c r="C110" i="2"/>
  <c r="I109" i="2"/>
  <c r="P109" i="2" s="1"/>
  <c r="H109" i="2"/>
  <c r="C109" i="2"/>
  <c r="I108" i="2"/>
  <c r="P108" i="2" s="1"/>
  <c r="H108" i="2"/>
  <c r="C108" i="2"/>
  <c r="I107" i="2"/>
  <c r="P107" i="2" s="1"/>
  <c r="H107" i="2"/>
  <c r="C107" i="2"/>
  <c r="I106" i="2"/>
  <c r="P106" i="2" s="1"/>
  <c r="H106" i="2"/>
  <c r="C106" i="2"/>
  <c r="I105" i="2"/>
  <c r="P105" i="2" s="1"/>
  <c r="H105" i="2"/>
  <c r="C105" i="2"/>
  <c r="I104" i="2"/>
  <c r="P104" i="2" s="1"/>
  <c r="H104" i="2"/>
  <c r="C104" i="2"/>
  <c r="I103" i="2"/>
  <c r="P103" i="2" s="1"/>
  <c r="H103" i="2"/>
  <c r="C103" i="2"/>
  <c r="I102" i="2"/>
  <c r="P102" i="2" s="1"/>
  <c r="H102" i="2"/>
  <c r="C102" i="2"/>
  <c r="I101" i="2"/>
  <c r="I100" i="2"/>
  <c r="I99" i="2"/>
  <c r="I98" i="2"/>
  <c r="C98" i="2"/>
  <c r="P97" i="2"/>
  <c r="I97" i="2"/>
  <c r="C97" i="2"/>
  <c r="H97" i="2" s="1"/>
  <c r="P96" i="2"/>
  <c r="I96" i="2"/>
  <c r="C96" i="2"/>
  <c r="H96" i="2" s="1"/>
  <c r="P95" i="2"/>
  <c r="I95" i="2"/>
  <c r="C95" i="2"/>
  <c r="H95" i="2" s="1"/>
  <c r="P94" i="2"/>
  <c r="I94" i="2"/>
  <c r="C94" i="2"/>
  <c r="P93" i="2"/>
  <c r="I93" i="2"/>
  <c r="C93" i="2"/>
  <c r="I92" i="2"/>
  <c r="C92" i="2"/>
  <c r="P91" i="2"/>
  <c r="I91" i="2"/>
  <c r="C91" i="2"/>
  <c r="H91" i="2" s="1"/>
  <c r="P90" i="2"/>
  <c r="I90" i="2"/>
  <c r="C90" i="2"/>
  <c r="H90" i="2" s="1"/>
  <c r="P89" i="2"/>
  <c r="I89" i="2"/>
  <c r="C89" i="2"/>
  <c r="H89" i="2" s="1"/>
  <c r="I88" i="2"/>
  <c r="C88" i="2"/>
  <c r="I87" i="2"/>
  <c r="P87" i="2" s="1"/>
  <c r="H87" i="2"/>
  <c r="C87" i="2"/>
  <c r="I86" i="2"/>
  <c r="P86" i="2" s="1"/>
  <c r="H86" i="2"/>
  <c r="C86" i="2"/>
  <c r="I85" i="2"/>
  <c r="P85" i="2" s="1"/>
  <c r="H85" i="2"/>
  <c r="C85" i="2"/>
  <c r="I84" i="2"/>
  <c r="C84" i="2"/>
  <c r="I83" i="2"/>
  <c r="C83" i="2"/>
  <c r="I82" i="2"/>
  <c r="C82" i="2"/>
  <c r="I81" i="2"/>
  <c r="C81" i="2"/>
  <c r="I80" i="2"/>
  <c r="P80" i="2" s="1"/>
  <c r="H80" i="2"/>
  <c r="C80" i="2"/>
  <c r="I79" i="2"/>
  <c r="P79" i="2" s="1"/>
  <c r="H79" i="2"/>
  <c r="C79" i="2"/>
  <c r="I78" i="2"/>
  <c r="C78" i="2"/>
  <c r="I77" i="2"/>
  <c r="C77" i="2"/>
  <c r="I76" i="2"/>
  <c r="P76" i="2" s="1"/>
  <c r="H76" i="2"/>
  <c r="C76" i="2"/>
  <c r="I75" i="2"/>
  <c r="C75" i="2"/>
  <c r="I74" i="2"/>
  <c r="C74" i="2"/>
  <c r="I73" i="2"/>
  <c r="C73" i="2"/>
  <c r="I72" i="2"/>
  <c r="C72" i="2"/>
  <c r="I71" i="2"/>
  <c r="P71" i="2" s="1"/>
  <c r="H71" i="2"/>
  <c r="C71" i="2"/>
  <c r="I70" i="2"/>
  <c r="C70" i="2"/>
  <c r="I69" i="2"/>
  <c r="C69" i="2"/>
  <c r="I68" i="2"/>
  <c r="C68" i="2"/>
  <c r="I67" i="2"/>
  <c r="C67" i="2"/>
  <c r="I66" i="2"/>
  <c r="C66" i="2"/>
  <c r="I65" i="2"/>
  <c r="C65" i="2"/>
  <c r="I64" i="2"/>
  <c r="C64" i="2"/>
  <c r="I63" i="2"/>
  <c r="C63" i="2"/>
  <c r="I62" i="2"/>
  <c r="P62" i="2" s="1"/>
  <c r="H62" i="2"/>
  <c r="C62" i="2"/>
  <c r="I61" i="2"/>
  <c r="P61" i="2" s="1"/>
  <c r="H61" i="2"/>
  <c r="C61" i="2"/>
  <c r="I60" i="2"/>
  <c r="P60" i="2" s="1"/>
  <c r="H60" i="2"/>
  <c r="C60" i="2"/>
  <c r="I59" i="2"/>
  <c r="P59" i="2" s="1"/>
  <c r="H59" i="2"/>
  <c r="C59" i="2"/>
  <c r="I58" i="2"/>
  <c r="C58" i="2"/>
  <c r="I57" i="2"/>
  <c r="P55" i="2" s="1"/>
  <c r="C57" i="2"/>
  <c r="I56" i="2"/>
  <c r="C56" i="2"/>
  <c r="I55" i="2"/>
  <c r="C55" i="2"/>
  <c r="H55" i="2" s="1"/>
  <c r="I54" i="2"/>
  <c r="C54" i="2"/>
  <c r="I53" i="2"/>
  <c r="C53" i="2"/>
  <c r="P52" i="2"/>
  <c r="I52" i="2"/>
  <c r="C52" i="2"/>
  <c r="H52" i="2" s="1"/>
  <c r="I51" i="2"/>
  <c r="C51" i="2"/>
  <c r="I50" i="2"/>
  <c r="P50" i="2" s="1"/>
  <c r="H50" i="2"/>
  <c r="C50" i="2"/>
  <c r="I49" i="2"/>
  <c r="P49" i="2" s="1"/>
  <c r="H49" i="2"/>
  <c r="C49" i="2"/>
  <c r="I48" i="2"/>
  <c r="P48" i="2" s="1"/>
  <c r="H48" i="2"/>
  <c r="C48" i="2"/>
  <c r="I47" i="2"/>
  <c r="C47" i="2"/>
  <c r="P46" i="2"/>
  <c r="I46" i="2"/>
  <c r="C46" i="2"/>
  <c r="H46" i="2" s="1"/>
  <c r="I45" i="2"/>
  <c r="C45" i="2"/>
  <c r="I44" i="2"/>
  <c r="C44" i="2"/>
  <c r="I43" i="2"/>
  <c r="C43" i="2"/>
  <c r="I42" i="2"/>
  <c r="C42" i="2"/>
  <c r="I41" i="2"/>
  <c r="C41" i="2"/>
  <c r="I40" i="2"/>
  <c r="C40" i="2"/>
  <c r="I39" i="2"/>
  <c r="C39" i="2"/>
  <c r="I38" i="2"/>
  <c r="C38" i="2"/>
  <c r="I37" i="2"/>
  <c r="C37" i="2"/>
  <c r="I36" i="2"/>
  <c r="C36" i="2"/>
  <c r="I35" i="2"/>
  <c r="C35" i="2"/>
  <c r="I34" i="2"/>
  <c r="C34" i="2"/>
  <c r="I33" i="2"/>
  <c r="C33" i="2"/>
  <c r="I32" i="2"/>
  <c r="C32" i="2"/>
  <c r="I31" i="2"/>
  <c r="C31" i="2"/>
  <c r="I30" i="2"/>
  <c r="C30" i="2"/>
  <c r="I29" i="2"/>
  <c r="C29" i="2"/>
  <c r="I28" i="2"/>
  <c r="C28" i="2"/>
  <c r="P27" i="2"/>
  <c r="I27" i="2"/>
  <c r="H27" i="2"/>
  <c r="C27" i="2"/>
  <c r="P26" i="2"/>
  <c r="I26" i="2"/>
  <c r="H26" i="2"/>
  <c r="C26" i="2"/>
  <c r="I25" i="2"/>
  <c r="C25" i="2"/>
  <c r="I24" i="2"/>
  <c r="C24" i="2"/>
  <c r="I23" i="2"/>
  <c r="P22" i="2" s="1"/>
  <c r="C23" i="2"/>
  <c r="I22" i="2"/>
  <c r="H22" i="2"/>
  <c r="C22" i="2"/>
  <c r="I21" i="2"/>
  <c r="C21" i="2"/>
  <c r="I20" i="2"/>
  <c r="C20" i="2"/>
  <c r="I19" i="2"/>
  <c r="C19" i="2"/>
  <c r="I18" i="2"/>
  <c r="C18" i="2"/>
  <c r="I17" i="2"/>
  <c r="C17" i="2"/>
  <c r="I16" i="2"/>
  <c r="C16" i="2"/>
  <c r="I15" i="2"/>
  <c r="C15" i="2"/>
  <c r="I14" i="2"/>
  <c r="C14" i="2"/>
  <c r="I13" i="2"/>
  <c r="C13" i="2"/>
  <c r="I12" i="2"/>
  <c r="P11" i="2" s="1"/>
  <c r="C12" i="2"/>
  <c r="I11" i="2"/>
  <c r="H11" i="2"/>
  <c r="C11" i="2"/>
  <c r="I10" i="2"/>
  <c r="C10" i="2"/>
  <c r="P9" i="2"/>
  <c r="I9" i="2"/>
  <c r="H9" i="2"/>
  <c r="C9" i="2"/>
  <c r="P8" i="2"/>
  <c r="I8" i="2"/>
  <c r="I128" i="2" s="1"/>
  <c r="P128" i="2" s="1"/>
  <c r="H8" i="2"/>
  <c r="C8" i="2"/>
  <c r="C128" i="2" s="1"/>
</calcChain>
</file>

<file path=xl/sharedStrings.xml><?xml version="1.0" encoding="utf-8"?>
<sst xmlns="http://schemas.openxmlformats.org/spreadsheetml/2006/main" count="290" uniqueCount="228">
  <si>
    <t>８ 貸出</t>
    <rPh sb="2" eb="4">
      <t>カシダシ</t>
    </rPh>
    <phoneticPr fontId="4"/>
  </si>
  <si>
    <t>館   名</t>
    <phoneticPr fontId="4"/>
  </si>
  <si>
    <t>登録者数</t>
    <rPh sb="0" eb="3">
      <t>トウロクシャ</t>
    </rPh>
    <rPh sb="3" eb="4">
      <t>スウ</t>
    </rPh>
    <phoneticPr fontId="4"/>
  </si>
  <si>
    <t>個人貸出冊数</t>
    <rPh sb="0" eb="2">
      <t>コジン</t>
    </rPh>
    <rPh sb="2" eb="4">
      <t>カシダシ</t>
    </rPh>
    <rPh sb="4" eb="6">
      <t>サツスウ</t>
    </rPh>
    <phoneticPr fontId="4"/>
  </si>
  <si>
    <t>団体貸出</t>
  </si>
  <si>
    <t>総   計</t>
    <rPh sb="0" eb="1">
      <t>フサ</t>
    </rPh>
    <rPh sb="4" eb="5">
      <t>ケイ</t>
    </rPh>
    <phoneticPr fontId="4"/>
  </si>
  <si>
    <t>登録率</t>
    <rPh sb="0" eb="2">
      <t>トウロク</t>
    </rPh>
    <rPh sb="2" eb="3">
      <t>リツ</t>
    </rPh>
    <phoneticPr fontId="4"/>
  </si>
  <si>
    <t>　　総  計</t>
    <rPh sb="2" eb="3">
      <t>フサ</t>
    </rPh>
    <rPh sb="5" eb="6">
      <t>ケイ</t>
    </rPh>
    <phoneticPr fontId="4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</si>
  <si>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4"/>
  </si>
  <si>
    <t>貸出冊数</t>
    <rPh sb="0" eb="2">
      <t>カシダシ</t>
    </rPh>
    <rPh sb="2" eb="4">
      <t>サッスウ</t>
    </rPh>
    <phoneticPr fontId="4"/>
  </si>
  <si>
    <t>団体数</t>
    <rPh sb="0" eb="2">
      <t>ダンタイ</t>
    </rPh>
    <rPh sb="2" eb="3">
      <t>スウ</t>
    </rPh>
    <phoneticPr fontId="4"/>
  </si>
  <si>
    <t>本館・分館</t>
    <rPh sb="0" eb="2">
      <t>ホンカン</t>
    </rPh>
    <rPh sb="3" eb="5">
      <t>ブンカン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</si>
  <si>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</si>
  <si>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う         ち        児       童</t>
    <rPh sb="19" eb="20">
      <t>ジ</t>
    </rPh>
    <rPh sb="27" eb="28">
      <t>ワラベ</t>
    </rPh>
    <phoneticPr fontId="4"/>
  </si>
  <si>
    <t>う      ち     児    童</t>
    <rPh sb="13" eb="14">
      <t>ジ</t>
    </rPh>
    <rPh sb="18" eb="19">
      <t>ワラベ</t>
    </rPh>
    <phoneticPr fontId="4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</si>
  <si>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4"/>
  </si>
  <si>
    <t>う      ち     児     童</t>
    <rPh sb="13" eb="14">
      <t>ジ</t>
    </rPh>
    <rPh sb="19" eb="20">
      <t>ワラベ</t>
    </rPh>
    <phoneticPr fontId="4"/>
  </si>
  <si>
    <t>うち
視聴覚資料</t>
    <rPh sb="3" eb="6">
      <t>シチョウカク</t>
    </rPh>
    <rPh sb="6" eb="8">
      <t>シリョウ</t>
    </rPh>
    <phoneticPr fontId="4"/>
  </si>
  <si>
    <t>人</t>
    <rPh sb="0" eb="1">
      <t>ニン</t>
    </rPh>
    <phoneticPr fontId="4"/>
  </si>
  <si>
    <t>％</t>
    <phoneticPr fontId="4"/>
  </si>
  <si>
    <t>冊</t>
    <rPh sb="0" eb="1">
      <t>サツ</t>
    </rPh>
    <phoneticPr fontId="4"/>
  </si>
  <si>
    <t>点</t>
    <rPh sb="0" eb="1">
      <t>テン</t>
    </rPh>
    <phoneticPr fontId="4"/>
  </si>
  <si>
    <t>冊</t>
  </si>
  <si>
    <t>人口</t>
    <rPh sb="0" eb="2">
      <t>ジンコウ</t>
    </rPh>
    <phoneticPr fontId="4"/>
  </si>
  <si>
    <t>県立長野</t>
    <rPh sb="0" eb="2">
      <t>ケンリツ</t>
    </rPh>
    <phoneticPr fontId="4"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</si>
  <si>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</si>
  <si>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</si>
  <si>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</si>
  <si>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</si>
  <si>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</si>
  <si>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</si>
  <si>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</si>
  <si>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</si>
  <si>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</si>
  <si>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</si>
  <si>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</si>
  <si>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</si>
  <si>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</si>
  <si>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</si>
  <si>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</si>
  <si>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</si>
  <si>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</si>
  <si>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</si>
  <si>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</si>
  <si>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</si>
  <si>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</si>
  <si>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</si>
  <si>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
ライブラリー</t>
    <rPh sb="0" eb="2">
      <t>ウエダ</t>
    </rPh>
    <rPh sb="2" eb="4">
      <t>ジョウホウ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</si>
  <si>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</si>
  <si>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</si>
  <si>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</si>
  <si>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</si>
  <si>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</si>
  <si>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</si>
  <si>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</si>
  <si>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</si>
  <si>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</si>
  <si>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</si>
  <si>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</si>
  <si>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</si>
  <si>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</si>
  <si>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</si>
  <si>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</si>
  <si>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</si>
  <si>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</si>
  <si>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</si>
  <si>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</si>
  <si>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</si>
  <si>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</si>
  <si>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</si>
  <si>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</si>
  <si>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</si>
  <si>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</si>
  <si>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</si>
  <si>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</si>
  <si>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</si>
  <si>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</si>
  <si>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</si>
  <si>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</si>
  <si>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</si>
  <si>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</si>
  <si>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</si>
  <si>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</si>
  <si>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</si>
  <si>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</si>
  <si>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</si>
  <si>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</si>
  <si>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</si>
  <si>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</si>
  <si>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</si>
  <si>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</si>
  <si>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</si>
  <si>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</si>
  <si>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</si>
  <si>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</si>
  <si>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</si>
  <si>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</si>
  <si>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</si>
  <si>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</si>
  <si>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</si>
  <si>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</si>
  <si>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</si>
  <si>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</si>
  <si>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</si>
  <si>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</si>
  <si>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</si>
  <si>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</si>
  <si>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</si>
  <si>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</si>
  <si>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</si>
  <si>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</si>
  <si>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</si>
  <si>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‐</t>
  </si>
  <si>
    <t>塩尻市立</t>
    <rPh sb="0" eb="3">
      <t>シオジリシ</t>
    </rPh>
    <rPh sb="3" eb="4">
      <t>リツ</t>
    </rPh>
    <phoneticPr fontId="4"/>
  </si>
  <si>
    <t>広丘図書館</t>
    <phoneticPr fontId="4"/>
  </si>
  <si>
    <t>-</t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</si>
  <si>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</si>
  <si>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</si>
  <si>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</si>
  <si>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</si>
  <si>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</si>
  <si>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</si>
  <si>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</si>
  <si>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</si>
  <si>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</si>
  <si>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</si>
  <si>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</si>
  <si>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</si>
  <si>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</si>
  <si>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</si>
  <si>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</si>
  <si>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</si>
  <si>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</si>
  <si>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</si>
  <si>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</si>
  <si>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</si>
  <si>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</si>
  <si>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</si>
  <si>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</si>
  <si>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</si>
  <si>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本館に含む</t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</si>
  <si>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</si>
  <si>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</si>
  <si>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</si>
  <si>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</si>
  <si>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</si>
  <si>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</si>
  <si>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</si>
  <si>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</si>
  <si>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</si>
  <si>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</si>
  <si>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</si>
  <si>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</si>
  <si>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</si>
  <si>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</si>
  <si>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</si>
  <si>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</si>
  <si>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</si>
  <si>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</si>
  <si>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</si>
  <si>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</si>
  <si>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</si>
  <si>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</si>
  <si>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</si>
  <si>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</si>
  <si>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</si>
  <si>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</si>
  <si>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</si>
  <si>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</si>
  <si>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</si>
  <si>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</si>
  <si>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</si>
  <si>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</si>
  <si>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</si>
  <si>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</t>
    <rPh sb="0" eb="3">
      <t>キソマチ</t>
    </rPh>
    <phoneticPr fontId="4"/>
  </si>
  <si>
    <t xml:space="preserve">日義分館 </t>
    <phoneticPr fontId="4"/>
  </si>
  <si>
    <t>開田分館</t>
    <phoneticPr fontId="4"/>
  </si>
  <si>
    <t>三岳分館</t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</si>
  <si>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</si>
  <si>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</si>
  <si>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</si>
  <si>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</si>
  <si>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</si>
  <si>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</si>
  <si>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</si>
  <si>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</si>
  <si>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
センター</t>
    <rPh sb="0" eb="3">
      <t>カワカミムラ</t>
    </rPh>
    <rPh sb="3" eb="5">
      <t>ブンカ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</si>
  <si>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</si>
  <si>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</si>
  <si>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
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</si>
  <si>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</si>
  <si>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</si>
  <si>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</si>
  <si>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</si>
  <si>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</si>
  <si>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</si>
  <si>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</si>
  <si>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</si>
  <si>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</si>
  <si>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</si>
  <si>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</si>
  <si>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</si>
  <si>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</si>
  <si>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</si>
  <si>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</si>
  <si>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</si>
  <si>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
椋鳩十記念</t>
    <rPh sb="0" eb="2">
      <t>タカギ</t>
    </rPh>
    <rPh sb="2" eb="3">
      <t>ムラ</t>
    </rPh>
    <rPh sb="3" eb="4">
      <t>マチリツ</t>
    </rPh>
    <rPh sb="5" eb="6">
      <t>ムク</t>
    </rPh>
    <rPh sb="6" eb="7">
      <t>ハト</t>
    </rPh>
    <rPh sb="7" eb="8">
      <t>ジュウ</t>
    </rPh>
    <rPh sb="8" eb="10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</si>
  <si>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</si>
  <si>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</si>
  <si>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</si>
  <si>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大桑村</t>
    <rPh sb="0" eb="3">
      <t>オオクワムラ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</si>
  <si>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</si>
  <si>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</si>
  <si>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</si>
  <si>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</si>
  <si>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</si>
  <si>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</si>
  <si>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</si>
  <si>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</si>
  <si>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</si>
  <si>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</si>
  <si>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</si>
  <si>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合計</t>
    <rPh sb="0" eb="2">
      <t>ゴウケイ</t>
    </rPh>
    <phoneticPr fontId="4"/>
  </si>
  <si>
    <t>-</t>
    <phoneticPr fontId="4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</si>
  <si>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4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</si>
  <si>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4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</si>
  <si>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4"/>
  </si>
  <si>
    <t>鎌田</t>
    <rPh sb="0" eb="2">
      <t>カマタ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</si>
</sst>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9"/>
      <color rgb="FF1111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21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shrinkToFi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8" fontId="6" fillId="0" borderId="5" xfId="2" applyFont="1" applyFill="1" applyBorder="1" applyAlignment="1">
      <alignment horizontal="distributed" vertical="top"/>
    </xf>
    <xf numFmtId="0" fontId="6" fillId="0" borderId="13" xfId="1" applyFont="1" applyBorder="1" applyAlignment="1">
      <alignment horizontal="center" vertical="top" wrapText="1"/>
    </xf>
    <xf numFmtId="38" fontId="6" fillId="0" borderId="0" xfId="2" applyFont="1" applyFill="1" applyBorder="1" applyAlignment="1">
      <alignment horizontal="distributed" vertical="top"/>
    </xf>
    <xf numFmtId="0" fontId="6" fillId="0" borderId="14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right"/>
    </xf>
    <xf numFmtId="38" fontId="6" fillId="0" borderId="17" xfId="2" applyFont="1" applyFill="1" applyBorder="1" applyAlignment="1">
      <alignment horizontal="right"/>
    </xf>
    <xf numFmtId="38" fontId="6" fillId="0" borderId="18" xfId="2" applyFont="1" applyFill="1" applyBorder="1" applyAlignment="1">
      <alignment horizontal="right"/>
    </xf>
    <xf numFmtId="0" fontId="6" fillId="0" borderId="19" xfId="2" applyNumberFormat="1" applyFont="1" applyFill="1" applyBorder="1" applyAlignment="1">
      <alignment horizontal="right" shrinkToFit="1"/>
    </xf>
    <xf numFmtId="38" fontId="6" fillId="0" borderId="20" xfId="2" applyFont="1" applyFill="1" applyBorder="1" applyAlignment="1">
      <alignment horizontal="right"/>
    </xf>
    <xf numFmtId="38" fontId="6" fillId="0" borderId="21" xfId="2" applyFont="1" applyFill="1" applyBorder="1" applyAlignment="1">
      <alignment horizontal="right" shrinkToFit="1"/>
    </xf>
    <xf numFmtId="38" fontId="6" fillId="0" borderId="21" xfId="2" applyFont="1" applyFill="1" applyBorder="1" applyAlignment="1">
      <alignment horizontal="right"/>
    </xf>
    <xf numFmtId="38" fontId="6" fillId="0" borderId="19" xfId="2" applyFont="1" applyFill="1" applyBorder="1" applyAlignment="1">
      <alignment horizontal="right" shrinkToFit="1"/>
    </xf>
    <xf numFmtId="38" fontId="6" fillId="0" borderId="18" xfId="2" applyFont="1" applyBorder="1" applyAlignment="1">
      <alignment horizontal="right" shrinkToFit="1"/>
    </xf>
    <xf numFmtId="38" fontId="6" fillId="0" borderId="17" xfId="2" applyFont="1" applyBorder="1" applyAlignment="1">
      <alignment horizontal="right"/>
    </xf>
    <xf numFmtId="177" fontId="6" fillId="0" borderId="22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27" xfId="1" applyNumberFormat="1" applyFont="1" applyBorder="1" applyAlignment="1">
      <alignment horizontal="right" vertical="center" shrinkToFit="1"/>
    </xf>
    <xf numFmtId="177" fontId="6" fillId="0" borderId="28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 shrinkToFit="1"/>
    </xf>
    <xf numFmtId="177" fontId="6" fillId="0" borderId="29" xfId="1" applyNumberFormat="1" applyFont="1" applyBorder="1" applyAlignment="1">
      <alignment horizontal="right" vertical="center"/>
    </xf>
    <xf numFmtId="178" fontId="6" fillId="0" borderId="27" xfId="1" applyNumberFormat="1" applyFont="1" applyBorder="1" applyAlignment="1">
      <alignment horizontal="right" vertical="center" shrinkToFit="1"/>
    </xf>
    <xf numFmtId="177" fontId="6" fillId="0" borderId="26" xfId="2" applyNumberFormat="1" applyFont="1" applyBorder="1" applyAlignment="1">
      <alignment horizontal="right" vertical="center" shrinkToFit="1"/>
    </xf>
    <xf numFmtId="177" fontId="6" fillId="0" borderId="25" xfId="2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 shrinkToFit="1"/>
    </xf>
    <xf numFmtId="177" fontId="6" fillId="0" borderId="25" xfId="1" applyNumberFormat="1" applyFont="1" applyBorder="1" applyAlignment="1">
      <alignment horizontal="right" vertical="center" shrinkToFit="1"/>
    </xf>
    <xf numFmtId="0" fontId="6" fillId="0" borderId="5" xfId="3" applyFont="1" applyBorder="1" applyAlignment="1" applyProtection="1">
      <alignment horizontal="distributed" vertical="center"/>
      <protection locked="0"/>
    </xf>
    <xf numFmtId="0" fontId="6" fillId="0" borderId="30" xfId="3" applyFont="1" applyBorder="1" applyAlignment="1" applyProtection="1">
      <alignment vertical="center" shrinkToFit="1"/>
      <protection locked="0"/>
    </xf>
    <xf numFmtId="177" fontId="6" fillId="0" borderId="24" xfId="1" applyNumberFormat="1" applyFont="1" applyBorder="1" applyAlignment="1">
      <alignment horizontal="right" vertical="center" shrinkToFit="1"/>
    </xf>
    <xf numFmtId="0" fontId="6" fillId="0" borderId="30" xfId="3" applyFont="1" applyBorder="1" applyAlignment="1" applyProtection="1">
      <alignment horizontal="distributed" vertical="center"/>
      <protection locked="0"/>
    </xf>
    <xf numFmtId="0" fontId="6" fillId="0" borderId="30" xfId="3" applyFont="1" applyBorder="1" applyAlignment="1" applyProtection="1">
      <alignment horizontal="distributed" vertical="center" justifyLastLine="1" shrinkToFit="1"/>
      <protection locked="0"/>
    </xf>
    <xf numFmtId="0" fontId="6" fillId="0" borderId="31" xfId="3" applyFont="1" applyBorder="1" applyAlignment="1" applyProtection="1">
      <alignment horizontal="distributed" vertical="center" justifyLastLine="1" shrinkToFit="1"/>
      <protection locked="0"/>
    </xf>
    <xf numFmtId="0" fontId="6" fillId="0" borderId="33" xfId="3" applyFont="1" applyBorder="1" applyAlignment="1" applyProtection="1">
      <alignment horizontal="distributed" vertical="center"/>
      <protection locked="0"/>
    </xf>
    <xf numFmtId="0" fontId="6" fillId="0" borderId="2" xfId="3" applyFont="1" applyBorder="1" applyAlignment="1" applyProtection="1">
      <alignment horizontal="distributed" vertical="center" justifyLastLine="1" shrinkToFit="1"/>
      <protection locked="0"/>
    </xf>
    <xf numFmtId="0" fontId="6" fillId="0" borderId="32" xfId="3" applyFont="1" applyBorder="1" applyAlignment="1" applyProtection="1">
      <alignment horizontal="distributed" vertical="center"/>
      <protection locked="0"/>
    </xf>
    <xf numFmtId="177" fontId="6" fillId="0" borderId="25" xfId="1" applyNumberFormat="1" applyFont="1" applyFill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 shrinkToFit="1"/>
    </xf>
    <xf numFmtId="177" fontId="6" fillId="0" borderId="29" xfId="1" applyNumberFormat="1" applyFont="1" applyFill="1" applyBorder="1" applyAlignment="1">
      <alignment horizontal="right" vertical="center" shrinkToFit="1"/>
    </xf>
    <xf numFmtId="0" fontId="6" fillId="0" borderId="2" xfId="3" applyFont="1" applyBorder="1" applyAlignment="1" applyProtection="1">
      <alignment horizontal="distributed" vertical="center"/>
      <protection locked="0"/>
    </xf>
    <xf numFmtId="0" fontId="6" fillId="0" borderId="2" xfId="3" applyFont="1" applyBorder="1" applyAlignment="1" applyProtection="1">
      <alignment horizontal="distributed" vertical="center" wrapText="1"/>
      <protection locked="0"/>
    </xf>
    <xf numFmtId="0" fontId="6" fillId="0" borderId="30" xfId="3" applyFont="1" applyBorder="1" applyAlignment="1" applyProtection="1">
      <alignment horizontal="distributed" vertical="center" wrapText="1"/>
      <protection locked="0"/>
    </xf>
    <xf numFmtId="177" fontId="6" fillId="0" borderId="34" xfId="1" applyNumberFormat="1" applyFont="1" applyBorder="1" applyAlignment="1">
      <alignment horizontal="right" vertical="center"/>
    </xf>
    <xf numFmtId="177" fontId="6" fillId="0" borderId="35" xfId="1" applyNumberFormat="1" applyFont="1" applyBorder="1" applyAlignment="1">
      <alignment horizontal="right" vertical="center"/>
    </xf>
    <xf numFmtId="0" fontId="6" fillId="0" borderId="31" xfId="3" applyFont="1" applyBorder="1" applyAlignment="1" applyProtection="1">
      <alignment horizontal="distributed" vertical="center"/>
      <protection locked="0"/>
    </xf>
    <xf numFmtId="177" fontId="6" fillId="0" borderId="28" xfId="1" applyNumberFormat="1" applyFont="1" applyBorder="1" applyAlignment="1">
      <alignment horizontal="right" vertical="center" shrinkToFit="1"/>
    </xf>
    <xf numFmtId="0" fontId="6" fillId="0" borderId="31" xfId="3" applyFont="1" applyBorder="1" applyAlignment="1" applyProtection="1">
      <alignment horizontal="distributed" vertical="center" wrapText="1"/>
      <protection locked="0"/>
    </xf>
    <xf numFmtId="177" fontId="6" fillId="0" borderId="24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7" fontId="6" fillId="0" borderId="25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21" xfId="1" applyNumberFormat="1" applyFont="1" applyBorder="1" applyAlignment="1">
      <alignment vertical="center"/>
    </xf>
    <xf numFmtId="0" fontId="6" fillId="0" borderId="31" xfId="3" applyFont="1" applyBorder="1" applyAlignment="1" applyProtection="1">
      <alignment horizontal="distributed" vertical="center" justifyLastLine="1"/>
      <protection locked="0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/>
    </xf>
    <xf numFmtId="177" fontId="6" fillId="0" borderId="34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vertical="center"/>
    </xf>
    <xf numFmtId="177" fontId="6" fillId="0" borderId="36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37" xfId="1" applyNumberFormat="1" applyFont="1" applyBorder="1" applyAlignment="1">
      <alignment horizontal="right" vertical="center" shrinkToFit="1"/>
    </xf>
    <xf numFmtId="177" fontId="6" fillId="0" borderId="17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 shrinkToFit="1"/>
    </xf>
    <xf numFmtId="0" fontId="6" fillId="0" borderId="33" xfId="3" applyFont="1" applyFill="1" applyBorder="1"/>
    <xf numFmtId="0" fontId="6" fillId="0" borderId="5" xfId="3" applyFont="1" applyFill="1" applyBorder="1"/>
    <xf numFmtId="0" fontId="6" fillId="0" borderId="31" xfId="3" applyFont="1" applyBorder="1" applyAlignment="1" applyProtection="1">
      <alignment horizontal="distributed" vertical="center" wrapText="1" shrinkToFit="1"/>
      <protection locked="0"/>
    </xf>
    <xf numFmtId="177" fontId="6" fillId="0" borderId="5" xfId="1" applyNumberFormat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0" fontId="6" fillId="0" borderId="30" xfId="3" applyFont="1" applyBorder="1" applyAlignment="1">
      <alignment horizontal="distributed" vertical="center"/>
    </xf>
    <xf numFmtId="177" fontId="6" fillId="0" borderId="25" xfId="1" applyNumberFormat="1" applyFont="1" applyBorder="1" applyAlignment="1">
      <alignment horizontal="center" vertical="center"/>
    </xf>
    <xf numFmtId="177" fontId="10" fillId="0" borderId="26" xfId="1" applyNumberFormat="1" applyFont="1" applyBorder="1" applyAlignment="1">
      <alignment horizontal="left" vertical="center" wrapText="1"/>
    </xf>
    <xf numFmtId="177" fontId="10" fillId="0" borderId="25" xfId="1" applyNumberFormat="1" applyFont="1" applyBorder="1" applyAlignment="1">
      <alignment horizontal="left" vertical="center" wrapText="1"/>
    </xf>
    <xf numFmtId="0" fontId="6" fillId="0" borderId="33" xfId="3" applyFont="1" applyBorder="1" applyAlignment="1" applyProtection="1">
      <alignment vertical="center"/>
      <protection locked="0"/>
    </xf>
    <xf numFmtId="0" fontId="6" fillId="0" borderId="23" xfId="3" applyFont="1" applyBorder="1" applyAlignment="1" applyProtection="1">
      <alignment horizontal="distributed" vertical="center"/>
      <protection locked="0"/>
    </xf>
    <xf numFmtId="0" fontId="6" fillId="0" borderId="32" xfId="3" applyFont="1" applyBorder="1" applyAlignment="1" applyProtection="1">
      <alignment vertical="center"/>
      <protection locked="0"/>
    </xf>
    <xf numFmtId="0" fontId="6" fillId="0" borderId="23" xfId="3" applyFont="1" applyBorder="1" applyAlignment="1">
      <alignment horizontal="distributed" vertical="center"/>
    </xf>
    <xf numFmtId="177" fontId="6" fillId="0" borderId="7" xfId="1" applyNumberFormat="1" applyFont="1" applyBorder="1" applyAlignment="1">
      <alignment horizontal="right" vertical="center" shrinkToFit="1"/>
    </xf>
    <xf numFmtId="178" fontId="6" fillId="0" borderId="7" xfId="1" applyNumberFormat="1" applyFont="1" applyBorder="1" applyAlignment="1">
      <alignment horizontal="right" vertical="center" shrinkToFit="1"/>
    </xf>
    <xf numFmtId="177" fontId="6" fillId="0" borderId="24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37" xfId="1" applyNumberFormat="1" applyFont="1" applyBorder="1" applyAlignment="1">
      <alignment horizontal="right" vertical="center"/>
    </xf>
    <xf numFmtId="178" fontId="6" fillId="0" borderId="19" xfId="1" applyNumberFormat="1" applyFont="1" applyBorder="1" applyAlignment="1">
      <alignment horizontal="right" vertical="center" shrinkToFit="1"/>
    </xf>
    <xf numFmtId="0" fontId="6" fillId="0" borderId="33" xfId="3" applyFont="1" applyFill="1" applyBorder="1" applyAlignment="1">
      <alignment horizontal="distributed" vertical="center"/>
    </xf>
    <xf numFmtId="0" fontId="6" fillId="0" borderId="32" xfId="3" applyFont="1" applyFill="1" applyBorder="1" applyAlignment="1">
      <alignment horizontal="distributed" vertical="center"/>
    </xf>
    <xf numFmtId="177" fontId="6" fillId="0" borderId="18" xfId="1" applyNumberFormat="1" applyFont="1" applyBorder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 shrinkToFit="1"/>
    </xf>
    <xf numFmtId="177" fontId="6" fillId="0" borderId="36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 shrinkToFit="1"/>
    </xf>
    <xf numFmtId="177" fontId="6" fillId="0" borderId="26" xfId="1" applyNumberFormat="1" applyFont="1" applyFill="1" applyBorder="1" applyAlignment="1">
      <alignment horizontal="right" vertical="center"/>
    </xf>
    <xf numFmtId="177" fontId="6" fillId="0" borderId="27" xfId="1" applyNumberFormat="1" applyFont="1" applyFill="1" applyBorder="1" applyAlignment="1">
      <alignment horizontal="right" vertical="center" shrinkToFit="1"/>
    </xf>
    <xf numFmtId="177" fontId="6" fillId="0" borderId="28" xfId="1" applyNumberFormat="1" applyFont="1" applyFill="1" applyBorder="1" applyAlignment="1">
      <alignment horizontal="right" vertical="center"/>
    </xf>
    <xf numFmtId="177" fontId="6" fillId="0" borderId="40" xfId="1" applyNumberFormat="1" applyFont="1" applyBorder="1" applyAlignment="1">
      <alignment horizontal="right" vertical="center"/>
    </xf>
    <xf numFmtId="177" fontId="6" fillId="0" borderId="42" xfId="1" applyNumberFormat="1" applyFont="1" applyBorder="1" applyAlignment="1">
      <alignment horizontal="right" vertical="center"/>
    </xf>
    <xf numFmtId="177" fontId="6" fillId="0" borderId="43" xfId="1" applyNumberFormat="1" applyFont="1" applyBorder="1" applyAlignment="1">
      <alignment horizontal="right" vertical="center"/>
    </xf>
    <xf numFmtId="177" fontId="6" fillId="0" borderId="44" xfId="1" applyNumberFormat="1" applyFont="1" applyBorder="1" applyAlignment="1">
      <alignment horizontal="right" vertical="center"/>
    </xf>
    <xf numFmtId="177" fontId="6" fillId="0" borderId="45" xfId="1" applyNumberFormat="1" applyFont="1" applyBorder="1" applyAlignment="1">
      <alignment horizontal="right" vertical="center" shrinkToFit="1"/>
    </xf>
    <xf numFmtId="177" fontId="6" fillId="0" borderId="46" xfId="1" applyNumberFormat="1" applyFont="1" applyBorder="1" applyAlignment="1">
      <alignment horizontal="right" vertical="center"/>
    </xf>
    <xf numFmtId="177" fontId="6" fillId="0" borderId="47" xfId="1" applyNumberFormat="1" applyFont="1" applyBorder="1" applyAlignment="1">
      <alignment horizontal="right" vertical="center" shrinkToFit="1"/>
    </xf>
    <xf numFmtId="177" fontId="6" fillId="0" borderId="47" xfId="1" applyNumberFormat="1" applyFont="1" applyBorder="1" applyAlignment="1">
      <alignment horizontal="right" vertical="center"/>
    </xf>
    <xf numFmtId="178" fontId="6" fillId="0" borderId="45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177" fontId="6" fillId="0" borderId="15" xfId="1" applyNumberFormat="1" applyFont="1" applyBorder="1" applyAlignment="1">
      <alignment horizontal="right" vertical="center" shrinkToFit="1"/>
    </xf>
    <xf numFmtId="177" fontId="6" fillId="0" borderId="20" xfId="1" applyNumberFormat="1" applyFont="1" applyBorder="1" applyAlignment="1">
      <alignment horizontal="right" vertical="center" shrinkToFit="1"/>
    </xf>
    <xf numFmtId="49" fontId="6" fillId="0" borderId="19" xfId="1" applyNumberFormat="1" applyFont="1" applyBorder="1" applyAlignment="1">
      <alignment horizontal="right" vertical="center" shrinkToFit="1"/>
    </xf>
    <xf numFmtId="177" fontId="6" fillId="0" borderId="48" xfId="1" applyNumberFormat="1" applyFont="1" applyBorder="1" applyAlignment="1">
      <alignment horizontal="right" vertical="center" shrinkToFit="1"/>
    </xf>
    <xf numFmtId="178" fontId="6" fillId="0" borderId="49" xfId="1" applyNumberFormat="1" applyFont="1" applyBorder="1" applyAlignment="1">
      <alignment horizontal="right" vertical="center" shrinkToFit="1"/>
    </xf>
    <xf numFmtId="0" fontId="6" fillId="0" borderId="0" xfId="1" applyFont="1" applyAlignment="1"/>
    <xf numFmtId="176" fontId="11" fillId="0" borderId="0" xfId="1" applyNumberFormat="1" applyFont="1" applyBorder="1" applyAlignment="1">
      <alignment horizontal="right"/>
    </xf>
    <xf numFmtId="0" fontId="11" fillId="0" borderId="0" xfId="1" applyFont="1" applyBorder="1"/>
    <xf numFmtId="176" fontId="11" fillId="0" borderId="0" xfId="2" applyNumberFormat="1" applyFont="1" applyFill="1" applyBorder="1" applyAlignment="1">
      <alignment horizontal="right"/>
    </xf>
    <xf numFmtId="0" fontId="11" fillId="0" borderId="0" xfId="3" applyFont="1" applyBorder="1" applyAlignment="1" applyProtection="1">
      <alignment horizontal="distributed" vertical="center"/>
      <protection locked="0"/>
    </xf>
    <xf numFmtId="0" fontId="11" fillId="0" borderId="0" xfId="3" applyFont="1" applyBorder="1" applyAlignment="1" applyProtection="1">
      <alignment horizontal="distributed" vertical="center" shrinkToFit="1"/>
      <protection locked="0"/>
    </xf>
    <xf numFmtId="0" fontId="11" fillId="0" borderId="0" xfId="3" applyFont="1" applyBorder="1" applyAlignment="1" applyProtection="1">
      <alignment horizontal="distributed" vertical="center" justifyLastLine="1"/>
      <protection locked="0"/>
    </xf>
    <xf numFmtId="0" fontId="11" fillId="0" borderId="0" xfId="3" applyFont="1" applyFill="1" applyBorder="1"/>
    <xf numFmtId="0" fontId="11" fillId="0" borderId="0" xfId="3" applyFont="1" applyBorder="1" applyAlignment="1">
      <alignment horizontal="distributed" vertical="center"/>
    </xf>
    <xf numFmtId="38" fontId="11" fillId="0" borderId="0" xfId="4" applyFont="1" applyBorder="1" applyAlignment="1">
      <alignment vertical="center"/>
    </xf>
    <xf numFmtId="0" fontId="11" fillId="0" borderId="0" xfId="3" applyFont="1" applyBorder="1" applyAlignment="1" applyProtection="1">
      <alignment vertical="center"/>
      <protection locked="0"/>
    </xf>
    <xf numFmtId="179" fontId="11" fillId="0" borderId="0" xfId="2" applyNumberFormat="1" applyFont="1" applyBorder="1" applyAlignment="1">
      <alignment horizontal="right" vertical="center" wrapText="1"/>
    </xf>
    <xf numFmtId="38" fontId="11" fillId="0" borderId="0" xfId="4" applyFont="1" applyBorder="1" applyAlignment="1">
      <alignment horizontal="right" vertical="center"/>
    </xf>
    <xf numFmtId="0" fontId="12" fillId="0" borderId="0" xfId="1" applyFont="1" applyBorder="1" applyAlignment="1">
      <alignment horizontal="distributed" vertical="center"/>
    </xf>
    <xf numFmtId="177" fontId="11" fillId="0" borderId="0" xfId="5" applyNumberFormat="1" applyFont="1" applyBorder="1" applyAlignment="1">
      <alignment horizontal="right" vertical="center"/>
    </xf>
    <xf numFmtId="0" fontId="13" fillId="0" borderId="32" xfId="1" applyFont="1" applyBorder="1" applyAlignment="1">
      <alignment horizontal="distributed" vertical="center"/>
    </xf>
    <xf numFmtId="0" fontId="7" fillId="0" borderId="15" xfId="1" applyFont="1" applyBorder="1" applyAlignment="1">
      <alignment horizontal="distributed" vertical="center"/>
    </xf>
    <xf numFmtId="0" fontId="7" fillId="0" borderId="16" xfId="1" applyFont="1" applyBorder="1" applyAlignment="1">
      <alignment horizontal="distributed" vertical="center"/>
    </xf>
    <xf numFmtId="0" fontId="6" fillId="0" borderId="22" xfId="3" applyFont="1" applyFill="1" applyBorder="1" applyAlignment="1">
      <alignment horizontal="distributed" vertical="center"/>
    </xf>
    <xf numFmtId="0" fontId="6" fillId="0" borderId="23" xfId="3" applyFont="1" applyFill="1" applyBorder="1" applyAlignment="1">
      <alignment horizontal="distributed" vertical="center"/>
    </xf>
    <xf numFmtId="0" fontId="11" fillId="0" borderId="0" xfId="3" applyFont="1" applyBorder="1" applyAlignment="1" applyProtection="1">
      <alignment horizontal="distributed" vertical="center"/>
      <protection locked="0"/>
    </xf>
    <xf numFmtId="0" fontId="11" fillId="0" borderId="0" xfId="3" applyFont="1" applyBorder="1" applyAlignment="1">
      <alignment vertical="center"/>
    </xf>
    <xf numFmtId="0" fontId="6" fillId="0" borderId="40" xfId="3" applyFont="1" applyFill="1" applyBorder="1" applyAlignment="1">
      <alignment horizontal="distributed" vertical="center"/>
    </xf>
    <xf numFmtId="0" fontId="6" fillId="0" borderId="41" xfId="3" applyFont="1" applyFill="1" applyBorder="1" applyAlignment="1">
      <alignment horizontal="distributed" vertical="center"/>
    </xf>
    <xf numFmtId="0" fontId="6" fillId="0" borderId="22" xfId="3" applyFont="1" applyBorder="1" applyAlignment="1" applyProtection="1">
      <alignment horizontal="distributed" vertical="center" shrinkToFit="1"/>
      <protection locked="0"/>
    </xf>
    <xf numFmtId="0" fontId="6" fillId="0" borderId="23" xfId="3" applyFont="1" applyBorder="1" applyAlignment="1" applyProtection="1">
      <alignment horizontal="distributed" vertical="center" shrinkToFit="1"/>
      <protection locked="0"/>
    </xf>
    <xf numFmtId="0" fontId="11" fillId="0" borderId="0" xfId="3" applyFont="1" applyBorder="1" applyAlignment="1" applyProtection="1">
      <alignment horizontal="distributed" vertical="center" shrinkToFit="1"/>
      <protection locked="0"/>
    </xf>
    <xf numFmtId="0" fontId="6" fillId="0" borderId="22" xfId="3" applyFont="1" applyFill="1" applyBorder="1" applyAlignment="1">
      <alignment horizontal="distributed" vertical="center" wrapText="1" shrinkToFit="1"/>
    </xf>
    <xf numFmtId="0" fontId="6" fillId="0" borderId="23" xfId="3" applyFont="1" applyFill="1" applyBorder="1" applyAlignment="1">
      <alignment horizontal="distributed" vertical="center" shrinkToFit="1"/>
    </xf>
    <xf numFmtId="0" fontId="6" fillId="0" borderId="22" xfId="3" applyFont="1" applyFill="1" applyBorder="1" applyAlignment="1">
      <alignment horizontal="distributed" vertical="center" shrinkToFit="1"/>
    </xf>
    <xf numFmtId="0" fontId="6" fillId="0" borderId="28" xfId="3" applyFont="1" applyFill="1" applyBorder="1" applyAlignment="1">
      <alignment horizontal="distributed" vertical="center" shrinkToFit="1"/>
    </xf>
    <xf numFmtId="0" fontId="6" fillId="0" borderId="1" xfId="3" applyFont="1" applyFill="1" applyBorder="1" applyAlignment="1">
      <alignment horizontal="distributed" vertical="center"/>
    </xf>
    <xf numFmtId="38" fontId="11" fillId="0" borderId="0" xfId="4" applyFont="1" applyBorder="1" applyAlignment="1">
      <alignment horizontal="right" vertical="center"/>
    </xf>
    <xf numFmtId="0" fontId="6" fillId="0" borderId="15" xfId="3" applyFont="1" applyFill="1" applyBorder="1" applyAlignment="1">
      <alignment horizontal="distributed" vertical="center" shrinkToFit="1"/>
    </xf>
    <xf numFmtId="0" fontId="6" fillId="0" borderId="16" xfId="3" applyFont="1" applyFill="1" applyBorder="1" applyAlignment="1">
      <alignment horizontal="distributed" vertical="center" shrinkToFit="1"/>
    </xf>
    <xf numFmtId="0" fontId="11" fillId="0" borderId="0" xfId="3" applyFont="1" applyFill="1" applyBorder="1" applyAlignment="1" applyProtection="1">
      <alignment horizontal="distributed" vertical="center" shrinkToFit="1"/>
      <protection locked="0"/>
    </xf>
    <xf numFmtId="0" fontId="11" fillId="0" borderId="0" xfId="3" applyFont="1" applyFill="1" applyBorder="1" applyAlignment="1">
      <alignment vertical="center"/>
    </xf>
    <xf numFmtId="0" fontId="6" fillId="0" borderId="2" xfId="3" applyFont="1" applyFill="1" applyBorder="1" applyAlignment="1">
      <alignment horizontal="distributed" vertical="center"/>
    </xf>
    <xf numFmtId="0" fontId="6" fillId="0" borderId="22" xfId="3" applyFont="1" applyFill="1" applyBorder="1" applyAlignment="1" applyProtection="1">
      <alignment horizontal="distributed" vertical="center" shrinkToFit="1"/>
      <protection locked="0"/>
    </xf>
    <xf numFmtId="0" fontId="6" fillId="0" borderId="23" xfId="3" applyFont="1" applyFill="1" applyBorder="1" applyAlignment="1" applyProtection="1">
      <alignment horizontal="distributed" vertical="center" shrinkToFit="1"/>
      <protection locked="0"/>
    </xf>
    <xf numFmtId="177" fontId="6" fillId="0" borderId="7" xfId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center" vertical="center" shrinkToFit="1"/>
    </xf>
    <xf numFmtId="178" fontId="6" fillId="0" borderId="7" xfId="1" applyNumberFormat="1" applyFont="1" applyBorder="1" applyAlignment="1">
      <alignment horizontal="center" vertical="center" shrinkToFit="1"/>
    </xf>
    <xf numFmtId="178" fontId="6" fillId="0" borderId="19" xfId="1" applyNumberFormat="1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right" vertical="center"/>
    </xf>
    <xf numFmtId="0" fontId="6" fillId="0" borderId="22" xfId="3" applyFont="1" applyBorder="1" applyAlignment="1" applyProtection="1">
      <alignment horizontal="distributed" vertical="center"/>
      <protection locked="0"/>
    </xf>
    <xf numFmtId="0" fontId="6" fillId="0" borderId="23" xfId="3" applyFont="1" applyBorder="1"/>
    <xf numFmtId="0" fontId="6" fillId="0" borderId="1" xfId="3" applyFont="1" applyBorder="1" applyAlignment="1" applyProtection="1">
      <alignment horizontal="distributed" vertical="center"/>
      <protection locked="0"/>
    </xf>
    <xf numFmtId="0" fontId="6" fillId="0" borderId="23" xfId="3" applyFont="1" applyBorder="1" applyAlignment="1" applyProtection="1">
      <alignment horizontal="distributed" vertical="center"/>
      <protection locked="0"/>
    </xf>
    <xf numFmtId="177" fontId="6" fillId="0" borderId="7" xfId="1" applyNumberFormat="1" applyFont="1" applyBorder="1" applyAlignment="1">
      <alignment horizontal="right" vertical="center" shrinkToFit="1"/>
    </xf>
    <xf numFmtId="177" fontId="6" fillId="0" borderId="10" xfId="1" applyNumberFormat="1" applyFont="1" applyBorder="1" applyAlignment="1">
      <alignment horizontal="right" vertical="center" shrinkToFit="1"/>
    </xf>
    <xf numFmtId="177" fontId="6" fillId="0" borderId="19" xfId="1" applyNumberFormat="1" applyFont="1" applyBorder="1" applyAlignment="1">
      <alignment horizontal="right" vertical="center" shrinkToFit="1"/>
    </xf>
    <xf numFmtId="178" fontId="6" fillId="0" borderId="7" xfId="1" applyNumberFormat="1" applyFont="1" applyBorder="1" applyAlignment="1">
      <alignment horizontal="right" vertical="center" shrinkToFit="1"/>
    </xf>
    <xf numFmtId="178" fontId="6" fillId="0" borderId="10" xfId="1" applyNumberFormat="1" applyFont="1" applyBorder="1" applyAlignment="1">
      <alignment horizontal="right" vertical="center" shrinkToFit="1"/>
    </xf>
    <xf numFmtId="178" fontId="6" fillId="0" borderId="19" xfId="1" applyNumberFormat="1" applyFont="1" applyBorder="1" applyAlignment="1">
      <alignment horizontal="right" vertical="center" shrinkToFit="1"/>
    </xf>
    <xf numFmtId="0" fontId="6" fillId="0" borderId="2" xfId="3" applyFont="1" applyBorder="1" applyAlignment="1" applyProtection="1">
      <alignment horizontal="distributed" vertical="center"/>
      <protection locked="0"/>
    </xf>
    <xf numFmtId="0" fontId="6" fillId="0" borderId="1" xfId="3" applyFont="1" applyBorder="1" applyAlignment="1" applyProtection="1">
      <alignment horizontal="distributed" vertical="center" shrinkToFit="1"/>
      <protection locked="0"/>
    </xf>
    <xf numFmtId="0" fontId="6" fillId="0" borderId="2" xfId="3" applyFont="1" applyBorder="1" applyAlignment="1" applyProtection="1">
      <alignment horizontal="distributed" vertical="center" shrinkToFit="1"/>
      <protection locked="0"/>
    </xf>
    <xf numFmtId="0" fontId="6" fillId="0" borderId="2" xfId="3" applyFont="1" applyBorder="1"/>
    <xf numFmtId="0" fontId="11" fillId="0" borderId="0" xfId="3" applyFont="1" applyBorder="1"/>
    <xf numFmtId="0" fontId="6" fillId="0" borderId="22" xfId="3" applyFont="1" applyBorder="1" applyAlignment="1" applyProtection="1">
      <alignment horizontal="distributed" vertical="center" wrapText="1" shrinkToFit="1"/>
      <protection locked="0"/>
    </xf>
    <xf numFmtId="0" fontId="6" fillId="0" borderId="23" xfId="3" applyFont="1" applyBorder="1" applyAlignment="1">
      <alignment vertical="center"/>
    </xf>
    <xf numFmtId="177" fontId="6" fillId="0" borderId="10" xfId="1" applyNumberFormat="1" applyFont="1" applyBorder="1" applyAlignment="1">
      <alignment horizontal="center" vertical="center" shrinkToFit="1"/>
    </xf>
    <xf numFmtId="178" fontId="6" fillId="0" borderId="10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center" vertical="center" justifyLastLine="1"/>
    </xf>
    <xf numFmtId="0" fontId="6" fillId="0" borderId="5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0" fontId="6" fillId="0" borderId="16" xfId="1" applyFont="1" applyBorder="1" applyAlignment="1">
      <alignment horizontal="center" vertical="center" justifyLastLine="1"/>
    </xf>
    <xf numFmtId="38" fontId="6" fillId="0" borderId="1" xfId="2" applyFont="1" applyFill="1" applyBorder="1" applyAlignment="1">
      <alignment horizontal="distributed" vertical="top" justifyLastLine="1"/>
    </xf>
    <xf numFmtId="38" fontId="6" fillId="0" borderId="3" xfId="2" applyFont="1" applyFill="1" applyBorder="1" applyAlignment="1">
      <alignment horizontal="distributed" vertical="top" justifyLastLine="1"/>
    </xf>
    <xf numFmtId="38" fontId="6" fillId="0" borderId="2" xfId="2" applyFont="1" applyFill="1" applyBorder="1" applyAlignment="1">
      <alignment horizontal="distributed" vertical="top" justifyLastLine="1"/>
    </xf>
    <xf numFmtId="0" fontId="6" fillId="0" borderId="3" xfId="1" applyFont="1" applyBorder="1" applyAlignment="1">
      <alignment horizontal="center" vertical="center" justifyLastLine="1"/>
    </xf>
    <xf numFmtId="0" fontId="6" fillId="0" borderId="4" xfId="1" applyFont="1" applyBorder="1" applyAlignment="1">
      <alignment horizontal="center" vertical="center" justifyLastLine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distributed" textRotation="255" shrinkToFit="1"/>
    </xf>
    <xf numFmtId="0" fontId="6" fillId="0" borderId="10" xfId="2" applyNumberFormat="1" applyFont="1" applyFill="1" applyBorder="1" applyAlignment="1">
      <alignment horizontal="center" vertical="distributed" textRotation="255" shrinkToFi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 textRotation="255" wrapText="1" shrinkToFit="1"/>
    </xf>
    <xf numFmtId="0" fontId="8" fillId="0" borderId="10" xfId="1" applyFont="1" applyBorder="1" applyAlignment="1">
      <alignment vertical="center" textRotation="255" wrapText="1" shrinkToFit="1"/>
    </xf>
    <xf numFmtId="38" fontId="6" fillId="0" borderId="8" xfId="2" applyFont="1" applyBorder="1" applyAlignment="1">
      <alignment horizontal="center" vertical="center" textRotation="255" shrinkToFit="1"/>
    </xf>
    <xf numFmtId="38" fontId="6" fillId="0" borderId="11" xfId="2" applyFont="1" applyBorder="1" applyAlignment="1">
      <alignment horizontal="center" vertical="center" textRotation="255" shrinkToFit="1"/>
    </xf>
    <xf numFmtId="38" fontId="6" fillId="0" borderId="9" xfId="2" applyFont="1" applyBorder="1" applyAlignment="1">
      <alignment horizontal="center" vertical="center" textRotation="255"/>
    </xf>
    <xf numFmtId="0" fontId="6" fillId="0" borderId="12" xfId="1" applyFont="1" applyBorder="1" applyAlignment="1">
      <alignment vertical="center" textRotation="255"/>
    </xf>
    <xf numFmtId="177" fontId="6" fillId="0" borderId="27" xfId="1" applyNumberFormat="1" applyFont="1" applyBorder="1" applyAlignment="1">
      <alignment horizontal="center" vertical="center" shrinkToFit="1"/>
    </xf>
  </cellXfs>
  <cellStyles count="6">
    <cellStyle name="桁区切り 2" xfId="2" xr:uid="{5CA9CE53-1831-4B16-B2BD-25D19FC41A53}"/>
    <cellStyle name="桁区切り 4" xfId="4" xr:uid="{0469C201-A147-45A6-BDEC-968EB576ED61}"/>
    <cellStyle name="標準" xfId="0" builtinId="0"/>
    <cellStyle name="標準 2" xfId="1" xr:uid="{697868D1-48EA-4161-B64D-D740ABB62D43}"/>
    <cellStyle name="標準_3図書館一覧2005" xfId="3" xr:uid="{A30BA6C4-E4CA-4653-B226-F9E9CA2E6570}"/>
    <cellStyle name="標準_TEST1" xfId="5" xr:uid="{02B935EC-EB25-46CD-91D8-698D0DD53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2891-80F3-4E40-BB54-689F34C9D3C9}">
  <sheetPr codeName="Sheet9">
    <pageSetUpPr fitToPage="1"/>
  </sheetPr>
  <dimension ref="A2:V134"/>
  <sheetViews>
    <sheetView showZeros="0" tabSelected="1" zoomScaleNormal="100" workbookViewId="0">
      <pane ySplit="7" topLeftCell="A8" activePane="bottomLeft" state="frozen"/>
      <selection activeCell="A2" sqref="A2:O6"/>
      <selection pane="bottomLeft" activeCell="H8" sqref="H8"/>
    </sheetView>
  </sheetViews>
  <sheetFormatPr defaultRowHeight="11.25" x14ac:dyDescent="0.15"/>
  <cols>
    <col min="1" max="1" width="3.5" style="3" customWidth="1"/>
    <col min="2" max="2" width="7.25" style="3" customWidth="1"/>
    <col min="3" max="3" width="6.625" style="3" customWidth="1"/>
    <col min="4" max="4" width="6.5" style="3" customWidth="1"/>
    <col min="5" max="5" width="5.75" style="3" customWidth="1"/>
    <col min="6" max="6" width="4.125" style="3" customWidth="1"/>
    <col min="7" max="7" width="4.375" style="3" customWidth="1"/>
    <col min="8" max="8" width="3.375" style="4" customWidth="1"/>
    <col min="9" max="10" width="7" style="3" customWidth="1"/>
    <col min="11" max="11" width="6.125" style="4" customWidth="1"/>
    <col min="12" max="13" width="5.75" style="3" customWidth="1"/>
    <col min="14" max="14" width="5.375" style="3" customWidth="1"/>
    <col min="15" max="15" width="3.875" style="3" customWidth="1"/>
    <col min="16" max="16" width="3.875" style="4" customWidth="1"/>
    <col min="17" max="17" width="5.5" style="4" customWidth="1"/>
    <col min="18" max="18" width="4.375" style="3" customWidth="1"/>
    <col min="19" max="19" width="9" style="3"/>
    <col min="20" max="20" width="9.125" style="124" bestFit="1" customWidth="1"/>
    <col min="21" max="22" width="9" style="125"/>
    <col min="23" max="256" width="9" style="3"/>
    <col min="257" max="257" width="3.5" style="3" customWidth="1"/>
    <col min="258" max="258" width="7.25" style="3" customWidth="1"/>
    <col min="259" max="259" width="6.625" style="3" customWidth="1"/>
    <col min="260" max="260" width="6.5" style="3" customWidth="1"/>
    <col min="261" max="261" width="5.75" style="3" customWidth="1"/>
    <col min="262" max="262" width="4.125" style="3" customWidth="1"/>
    <col min="263" max="263" width="4.375" style="3" customWidth="1"/>
    <col min="264" max="264" width="3.375" style="3" customWidth="1"/>
    <col min="265" max="266" width="7" style="3" customWidth="1"/>
    <col min="267" max="267" width="6.125" style="3" customWidth="1"/>
    <col min="268" max="269" width="5.75" style="3" customWidth="1"/>
    <col min="270" max="270" width="5.375" style="3" customWidth="1"/>
    <col min="271" max="272" width="3.875" style="3" customWidth="1"/>
    <col min="273" max="273" width="5.5" style="3" customWidth="1"/>
    <col min="274" max="274" width="4.375" style="3" customWidth="1"/>
    <col min="275" max="275" width="9" style="3"/>
    <col min="276" max="276" width="9.125" style="3" bestFit="1" customWidth="1"/>
    <col min="277" max="512" width="9" style="3"/>
    <col min="513" max="513" width="3.5" style="3" customWidth="1"/>
    <col min="514" max="514" width="7.25" style="3" customWidth="1"/>
    <col min="515" max="515" width="6.625" style="3" customWidth="1"/>
    <col min="516" max="516" width="6.5" style="3" customWidth="1"/>
    <col min="517" max="517" width="5.75" style="3" customWidth="1"/>
    <col min="518" max="518" width="4.125" style="3" customWidth="1"/>
    <col min="519" max="519" width="4.375" style="3" customWidth="1"/>
    <col min="520" max="520" width="3.375" style="3" customWidth="1"/>
    <col min="521" max="522" width="7" style="3" customWidth="1"/>
    <col min="523" max="523" width="6.125" style="3" customWidth="1"/>
    <col min="524" max="525" width="5.75" style="3" customWidth="1"/>
    <col min="526" max="526" width="5.375" style="3" customWidth="1"/>
    <col min="527" max="528" width="3.875" style="3" customWidth="1"/>
    <col min="529" max="529" width="5.5" style="3" customWidth="1"/>
    <col min="530" max="530" width="4.375" style="3" customWidth="1"/>
    <col min="531" max="531" width="9" style="3"/>
    <col min="532" max="532" width="9.125" style="3" bestFit="1" customWidth="1"/>
    <col min="533" max="768" width="9" style="3"/>
    <col min="769" max="769" width="3.5" style="3" customWidth="1"/>
    <col min="770" max="770" width="7.25" style="3" customWidth="1"/>
    <col min="771" max="771" width="6.625" style="3" customWidth="1"/>
    <col min="772" max="772" width="6.5" style="3" customWidth="1"/>
    <col min="773" max="773" width="5.75" style="3" customWidth="1"/>
    <col min="774" max="774" width="4.125" style="3" customWidth="1"/>
    <col min="775" max="775" width="4.375" style="3" customWidth="1"/>
    <col min="776" max="776" width="3.375" style="3" customWidth="1"/>
    <col min="777" max="778" width="7" style="3" customWidth="1"/>
    <col min="779" max="779" width="6.125" style="3" customWidth="1"/>
    <col min="780" max="781" width="5.75" style="3" customWidth="1"/>
    <col min="782" max="782" width="5.375" style="3" customWidth="1"/>
    <col min="783" max="784" width="3.875" style="3" customWidth="1"/>
    <col min="785" max="785" width="5.5" style="3" customWidth="1"/>
    <col min="786" max="786" width="4.375" style="3" customWidth="1"/>
    <col min="787" max="787" width="9" style="3"/>
    <col min="788" max="788" width="9.125" style="3" bestFit="1" customWidth="1"/>
    <col min="789" max="1024" width="9" style="3"/>
    <col min="1025" max="1025" width="3.5" style="3" customWidth="1"/>
    <col min="1026" max="1026" width="7.25" style="3" customWidth="1"/>
    <col min="1027" max="1027" width="6.625" style="3" customWidth="1"/>
    <col min="1028" max="1028" width="6.5" style="3" customWidth="1"/>
    <col min="1029" max="1029" width="5.75" style="3" customWidth="1"/>
    <col min="1030" max="1030" width="4.125" style="3" customWidth="1"/>
    <col min="1031" max="1031" width="4.375" style="3" customWidth="1"/>
    <col min="1032" max="1032" width="3.375" style="3" customWidth="1"/>
    <col min="1033" max="1034" width="7" style="3" customWidth="1"/>
    <col min="1035" max="1035" width="6.125" style="3" customWidth="1"/>
    <col min="1036" max="1037" width="5.75" style="3" customWidth="1"/>
    <col min="1038" max="1038" width="5.375" style="3" customWidth="1"/>
    <col min="1039" max="1040" width="3.875" style="3" customWidth="1"/>
    <col min="1041" max="1041" width="5.5" style="3" customWidth="1"/>
    <col min="1042" max="1042" width="4.375" style="3" customWidth="1"/>
    <col min="1043" max="1043" width="9" style="3"/>
    <col min="1044" max="1044" width="9.125" style="3" bestFit="1" customWidth="1"/>
    <col min="1045" max="1280" width="9" style="3"/>
    <col min="1281" max="1281" width="3.5" style="3" customWidth="1"/>
    <col min="1282" max="1282" width="7.25" style="3" customWidth="1"/>
    <col min="1283" max="1283" width="6.625" style="3" customWidth="1"/>
    <col min="1284" max="1284" width="6.5" style="3" customWidth="1"/>
    <col min="1285" max="1285" width="5.75" style="3" customWidth="1"/>
    <col min="1286" max="1286" width="4.125" style="3" customWidth="1"/>
    <col min="1287" max="1287" width="4.375" style="3" customWidth="1"/>
    <col min="1288" max="1288" width="3.375" style="3" customWidth="1"/>
    <col min="1289" max="1290" width="7" style="3" customWidth="1"/>
    <col min="1291" max="1291" width="6.125" style="3" customWidth="1"/>
    <col min="1292" max="1293" width="5.75" style="3" customWidth="1"/>
    <col min="1294" max="1294" width="5.375" style="3" customWidth="1"/>
    <col min="1295" max="1296" width="3.875" style="3" customWidth="1"/>
    <col min="1297" max="1297" width="5.5" style="3" customWidth="1"/>
    <col min="1298" max="1298" width="4.375" style="3" customWidth="1"/>
    <col min="1299" max="1299" width="9" style="3"/>
    <col min="1300" max="1300" width="9.125" style="3" bestFit="1" customWidth="1"/>
    <col min="1301" max="1536" width="9" style="3"/>
    <col min="1537" max="1537" width="3.5" style="3" customWidth="1"/>
    <col min="1538" max="1538" width="7.25" style="3" customWidth="1"/>
    <col min="1539" max="1539" width="6.625" style="3" customWidth="1"/>
    <col min="1540" max="1540" width="6.5" style="3" customWidth="1"/>
    <col min="1541" max="1541" width="5.75" style="3" customWidth="1"/>
    <col min="1542" max="1542" width="4.125" style="3" customWidth="1"/>
    <col min="1543" max="1543" width="4.375" style="3" customWidth="1"/>
    <col min="1544" max="1544" width="3.375" style="3" customWidth="1"/>
    <col min="1545" max="1546" width="7" style="3" customWidth="1"/>
    <col min="1547" max="1547" width="6.125" style="3" customWidth="1"/>
    <col min="1548" max="1549" width="5.75" style="3" customWidth="1"/>
    <col min="1550" max="1550" width="5.375" style="3" customWidth="1"/>
    <col min="1551" max="1552" width="3.875" style="3" customWidth="1"/>
    <col min="1553" max="1553" width="5.5" style="3" customWidth="1"/>
    <col min="1554" max="1554" width="4.375" style="3" customWidth="1"/>
    <col min="1555" max="1555" width="9" style="3"/>
    <col min="1556" max="1556" width="9.125" style="3" bestFit="1" customWidth="1"/>
    <col min="1557" max="1792" width="9" style="3"/>
    <col min="1793" max="1793" width="3.5" style="3" customWidth="1"/>
    <col min="1794" max="1794" width="7.25" style="3" customWidth="1"/>
    <col min="1795" max="1795" width="6.625" style="3" customWidth="1"/>
    <col min="1796" max="1796" width="6.5" style="3" customWidth="1"/>
    <col min="1797" max="1797" width="5.75" style="3" customWidth="1"/>
    <col min="1798" max="1798" width="4.125" style="3" customWidth="1"/>
    <col min="1799" max="1799" width="4.375" style="3" customWidth="1"/>
    <col min="1800" max="1800" width="3.375" style="3" customWidth="1"/>
    <col min="1801" max="1802" width="7" style="3" customWidth="1"/>
    <col min="1803" max="1803" width="6.125" style="3" customWidth="1"/>
    <col min="1804" max="1805" width="5.75" style="3" customWidth="1"/>
    <col min="1806" max="1806" width="5.375" style="3" customWidth="1"/>
    <col min="1807" max="1808" width="3.875" style="3" customWidth="1"/>
    <col min="1809" max="1809" width="5.5" style="3" customWidth="1"/>
    <col min="1810" max="1810" width="4.375" style="3" customWidth="1"/>
    <col min="1811" max="1811" width="9" style="3"/>
    <col min="1812" max="1812" width="9.125" style="3" bestFit="1" customWidth="1"/>
    <col min="1813" max="2048" width="9" style="3"/>
    <col min="2049" max="2049" width="3.5" style="3" customWidth="1"/>
    <col min="2050" max="2050" width="7.25" style="3" customWidth="1"/>
    <col min="2051" max="2051" width="6.625" style="3" customWidth="1"/>
    <col min="2052" max="2052" width="6.5" style="3" customWidth="1"/>
    <col min="2053" max="2053" width="5.75" style="3" customWidth="1"/>
    <col min="2054" max="2054" width="4.125" style="3" customWidth="1"/>
    <col min="2055" max="2055" width="4.375" style="3" customWidth="1"/>
    <col min="2056" max="2056" width="3.375" style="3" customWidth="1"/>
    <col min="2057" max="2058" width="7" style="3" customWidth="1"/>
    <col min="2059" max="2059" width="6.125" style="3" customWidth="1"/>
    <col min="2060" max="2061" width="5.75" style="3" customWidth="1"/>
    <col min="2062" max="2062" width="5.375" style="3" customWidth="1"/>
    <col min="2063" max="2064" width="3.875" style="3" customWidth="1"/>
    <col min="2065" max="2065" width="5.5" style="3" customWidth="1"/>
    <col min="2066" max="2066" width="4.375" style="3" customWidth="1"/>
    <col min="2067" max="2067" width="9" style="3"/>
    <col min="2068" max="2068" width="9.125" style="3" bestFit="1" customWidth="1"/>
    <col min="2069" max="2304" width="9" style="3"/>
    <col min="2305" max="2305" width="3.5" style="3" customWidth="1"/>
    <col min="2306" max="2306" width="7.25" style="3" customWidth="1"/>
    <col min="2307" max="2307" width="6.625" style="3" customWidth="1"/>
    <col min="2308" max="2308" width="6.5" style="3" customWidth="1"/>
    <col min="2309" max="2309" width="5.75" style="3" customWidth="1"/>
    <col min="2310" max="2310" width="4.125" style="3" customWidth="1"/>
    <col min="2311" max="2311" width="4.375" style="3" customWidth="1"/>
    <col min="2312" max="2312" width="3.375" style="3" customWidth="1"/>
    <col min="2313" max="2314" width="7" style="3" customWidth="1"/>
    <col min="2315" max="2315" width="6.125" style="3" customWidth="1"/>
    <col min="2316" max="2317" width="5.75" style="3" customWidth="1"/>
    <col min="2318" max="2318" width="5.375" style="3" customWidth="1"/>
    <col min="2319" max="2320" width="3.875" style="3" customWidth="1"/>
    <col min="2321" max="2321" width="5.5" style="3" customWidth="1"/>
    <col min="2322" max="2322" width="4.375" style="3" customWidth="1"/>
    <col min="2323" max="2323" width="9" style="3"/>
    <col min="2324" max="2324" width="9.125" style="3" bestFit="1" customWidth="1"/>
    <col min="2325" max="2560" width="9" style="3"/>
    <col min="2561" max="2561" width="3.5" style="3" customWidth="1"/>
    <col min="2562" max="2562" width="7.25" style="3" customWidth="1"/>
    <col min="2563" max="2563" width="6.625" style="3" customWidth="1"/>
    <col min="2564" max="2564" width="6.5" style="3" customWidth="1"/>
    <col min="2565" max="2565" width="5.75" style="3" customWidth="1"/>
    <col min="2566" max="2566" width="4.125" style="3" customWidth="1"/>
    <col min="2567" max="2567" width="4.375" style="3" customWidth="1"/>
    <col min="2568" max="2568" width="3.375" style="3" customWidth="1"/>
    <col min="2569" max="2570" width="7" style="3" customWidth="1"/>
    <col min="2571" max="2571" width="6.125" style="3" customWidth="1"/>
    <col min="2572" max="2573" width="5.75" style="3" customWidth="1"/>
    <col min="2574" max="2574" width="5.375" style="3" customWidth="1"/>
    <col min="2575" max="2576" width="3.875" style="3" customWidth="1"/>
    <col min="2577" max="2577" width="5.5" style="3" customWidth="1"/>
    <col min="2578" max="2578" width="4.375" style="3" customWidth="1"/>
    <col min="2579" max="2579" width="9" style="3"/>
    <col min="2580" max="2580" width="9.125" style="3" bestFit="1" customWidth="1"/>
    <col min="2581" max="2816" width="9" style="3"/>
    <col min="2817" max="2817" width="3.5" style="3" customWidth="1"/>
    <col min="2818" max="2818" width="7.25" style="3" customWidth="1"/>
    <col min="2819" max="2819" width="6.625" style="3" customWidth="1"/>
    <col min="2820" max="2820" width="6.5" style="3" customWidth="1"/>
    <col min="2821" max="2821" width="5.75" style="3" customWidth="1"/>
    <col min="2822" max="2822" width="4.125" style="3" customWidth="1"/>
    <col min="2823" max="2823" width="4.375" style="3" customWidth="1"/>
    <col min="2824" max="2824" width="3.375" style="3" customWidth="1"/>
    <col min="2825" max="2826" width="7" style="3" customWidth="1"/>
    <col min="2827" max="2827" width="6.125" style="3" customWidth="1"/>
    <col min="2828" max="2829" width="5.75" style="3" customWidth="1"/>
    <col min="2830" max="2830" width="5.375" style="3" customWidth="1"/>
    <col min="2831" max="2832" width="3.875" style="3" customWidth="1"/>
    <col min="2833" max="2833" width="5.5" style="3" customWidth="1"/>
    <col min="2834" max="2834" width="4.375" style="3" customWidth="1"/>
    <col min="2835" max="2835" width="9" style="3"/>
    <col min="2836" max="2836" width="9.125" style="3" bestFit="1" customWidth="1"/>
    <col min="2837" max="3072" width="9" style="3"/>
    <col min="3073" max="3073" width="3.5" style="3" customWidth="1"/>
    <col min="3074" max="3074" width="7.25" style="3" customWidth="1"/>
    <col min="3075" max="3075" width="6.625" style="3" customWidth="1"/>
    <col min="3076" max="3076" width="6.5" style="3" customWidth="1"/>
    <col min="3077" max="3077" width="5.75" style="3" customWidth="1"/>
    <col min="3078" max="3078" width="4.125" style="3" customWidth="1"/>
    <col min="3079" max="3079" width="4.375" style="3" customWidth="1"/>
    <col min="3080" max="3080" width="3.375" style="3" customWidth="1"/>
    <col min="3081" max="3082" width="7" style="3" customWidth="1"/>
    <col min="3083" max="3083" width="6.125" style="3" customWidth="1"/>
    <col min="3084" max="3085" width="5.75" style="3" customWidth="1"/>
    <col min="3086" max="3086" width="5.375" style="3" customWidth="1"/>
    <col min="3087" max="3088" width="3.875" style="3" customWidth="1"/>
    <col min="3089" max="3089" width="5.5" style="3" customWidth="1"/>
    <col min="3090" max="3090" width="4.375" style="3" customWidth="1"/>
    <col min="3091" max="3091" width="9" style="3"/>
    <col min="3092" max="3092" width="9.125" style="3" bestFit="1" customWidth="1"/>
    <col min="3093" max="3328" width="9" style="3"/>
    <col min="3329" max="3329" width="3.5" style="3" customWidth="1"/>
    <col min="3330" max="3330" width="7.25" style="3" customWidth="1"/>
    <col min="3331" max="3331" width="6.625" style="3" customWidth="1"/>
    <col min="3332" max="3332" width="6.5" style="3" customWidth="1"/>
    <col min="3333" max="3333" width="5.75" style="3" customWidth="1"/>
    <col min="3334" max="3334" width="4.125" style="3" customWidth="1"/>
    <col min="3335" max="3335" width="4.375" style="3" customWidth="1"/>
    <col min="3336" max="3336" width="3.375" style="3" customWidth="1"/>
    <col min="3337" max="3338" width="7" style="3" customWidth="1"/>
    <col min="3339" max="3339" width="6.125" style="3" customWidth="1"/>
    <col min="3340" max="3341" width="5.75" style="3" customWidth="1"/>
    <col min="3342" max="3342" width="5.375" style="3" customWidth="1"/>
    <col min="3343" max="3344" width="3.875" style="3" customWidth="1"/>
    <col min="3345" max="3345" width="5.5" style="3" customWidth="1"/>
    <col min="3346" max="3346" width="4.375" style="3" customWidth="1"/>
    <col min="3347" max="3347" width="9" style="3"/>
    <col min="3348" max="3348" width="9.125" style="3" bestFit="1" customWidth="1"/>
    <col min="3349" max="3584" width="9" style="3"/>
    <col min="3585" max="3585" width="3.5" style="3" customWidth="1"/>
    <col min="3586" max="3586" width="7.25" style="3" customWidth="1"/>
    <col min="3587" max="3587" width="6.625" style="3" customWidth="1"/>
    <col min="3588" max="3588" width="6.5" style="3" customWidth="1"/>
    <col min="3589" max="3589" width="5.75" style="3" customWidth="1"/>
    <col min="3590" max="3590" width="4.125" style="3" customWidth="1"/>
    <col min="3591" max="3591" width="4.375" style="3" customWidth="1"/>
    <col min="3592" max="3592" width="3.375" style="3" customWidth="1"/>
    <col min="3593" max="3594" width="7" style="3" customWidth="1"/>
    <col min="3595" max="3595" width="6.125" style="3" customWidth="1"/>
    <col min="3596" max="3597" width="5.75" style="3" customWidth="1"/>
    <col min="3598" max="3598" width="5.375" style="3" customWidth="1"/>
    <col min="3599" max="3600" width="3.875" style="3" customWidth="1"/>
    <col min="3601" max="3601" width="5.5" style="3" customWidth="1"/>
    <col min="3602" max="3602" width="4.375" style="3" customWidth="1"/>
    <col min="3603" max="3603" width="9" style="3"/>
    <col min="3604" max="3604" width="9.125" style="3" bestFit="1" customWidth="1"/>
    <col min="3605" max="3840" width="9" style="3"/>
    <col min="3841" max="3841" width="3.5" style="3" customWidth="1"/>
    <col min="3842" max="3842" width="7.25" style="3" customWidth="1"/>
    <col min="3843" max="3843" width="6.625" style="3" customWidth="1"/>
    <col min="3844" max="3844" width="6.5" style="3" customWidth="1"/>
    <col min="3845" max="3845" width="5.75" style="3" customWidth="1"/>
    <col min="3846" max="3846" width="4.125" style="3" customWidth="1"/>
    <col min="3847" max="3847" width="4.375" style="3" customWidth="1"/>
    <col min="3848" max="3848" width="3.375" style="3" customWidth="1"/>
    <col min="3849" max="3850" width="7" style="3" customWidth="1"/>
    <col min="3851" max="3851" width="6.125" style="3" customWidth="1"/>
    <col min="3852" max="3853" width="5.75" style="3" customWidth="1"/>
    <col min="3854" max="3854" width="5.375" style="3" customWidth="1"/>
    <col min="3855" max="3856" width="3.875" style="3" customWidth="1"/>
    <col min="3857" max="3857" width="5.5" style="3" customWidth="1"/>
    <col min="3858" max="3858" width="4.375" style="3" customWidth="1"/>
    <col min="3859" max="3859" width="9" style="3"/>
    <col min="3860" max="3860" width="9.125" style="3" bestFit="1" customWidth="1"/>
    <col min="3861" max="4096" width="9" style="3"/>
    <col min="4097" max="4097" width="3.5" style="3" customWidth="1"/>
    <col min="4098" max="4098" width="7.25" style="3" customWidth="1"/>
    <col min="4099" max="4099" width="6.625" style="3" customWidth="1"/>
    <col min="4100" max="4100" width="6.5" style="3" customWidth="1"/>
    <col min="4101" max="4101" width="5.75" style="3" customWidth="1"/>
    <col min="4102" max="4102" width="4.125" style="3" customWidth="1"/>
    <col min="4103" max="4103" width="4.375" style="3" customWidth="1"/>
    <col min="4104" max="4104" width="3.375" style="3" customWidth="1"/>
    <col min="4105" max="4106" width="7" style="3" customWidth="1"/>
    <col min="4107" max="4107" width="6.125" style="3" customWidth="1"/>
    <col min="4108" max="4109" width="5.75" style="3" customWidth="1"/>
    <col min="4110" max="4110" width="5.375" style="3" customWidth="1"/>
    <col min="4111" max="4112" width="3.875" style="3" customWidth="1"/>
    <col min="4113" max="4113" width="5.5" style="3" customWidth="1"/>
    <col min="4114" max="4114" width="4.375" style="3" customWidth="1"/>
    <col min="4115" max="4115" width="9" style="3"/>
    <col min="4116" max="4116" width="9.125" style="3" bestFit="1" customWidth="1"/>
    <col min="4117" max="4352" width="9" style="3"/>
    <col min="4353" max="4353" width="3.5" style="3" customWidth="1"/>
    <col min="4354" max="4354" width="7.25" style="3" customWidth="1"/>
    <col min="4355" max="4355" width="6.625" style="3" customWidth="1"/>
    <col min="4356" max="4356" width="6.5" style="3" customWidth="1"/>
    <col min="4357" max="4357" width="5.75" style="3" customWidth="1"/>
    <col min="4358" max="4358" width="4.125" style="3" customWidth="1"/>
    <col min="4359" max="4359" width="4.375" style="3" customWidth="1"/>
    <col min="4360" max="4360" width="3.375" style="3" customWidth="1"/>
    <col min="4361" max="4362" width="7" style="3" customWidth="1"/>
    <col min="4363" max="4363" width="6.125" style="3" customWidth="1"/>
    <col min="4364" max="4365" width="5.75" style="3" customWidth="1"/>
    <col min="4366" max="4366" width="5.375" style="3" customWidth="1"/>
    <col min="4367" max="4368" width="3.875" style="3" customWidth="1"/>
    <col min="4369" max="4369" width="5.5" style="3" customWidth="1"/>
    <col min="4370" max="4370" width="4.375" style="3" customWidth="1"/>
    <col min="4371" max="4371" width="9" style="3"/>
    <col min="4372" max="4372" width="9.125" style="3" bestFit="1" customWidth="1"/>
    <col min="4373" max="4608" width="9" style="3"/>
    <col min="4609" max="4609" width="3.5" style="3" customWidth="1"/>
    <col min="4610" max="4610" width="7.25" style="3" customWidth="1"/>
    <col min="4611" max="4611" width="6.625" style="3" customWidth="1"/>
    <col min="4612" max="4612" width="6.5" style="3" customWidth="1"/>
    <col min="4613" max="4613" width="5.75" style="3" customWidth="1"/>
    <col min="4614" max="4614" width="4.125" style="3" customWidth="1"/>
    <col min="4615" max="4615" width="4.375" style="3" customWidth="1"/>
    <col min="4616" max="4616" width="3.375" style="3" customWidth="1"/>
    <col min="4617" max="4618" width="7" style="3" customWidth="1"/>
    <col min="4619" max="4619" width="6.125" style="3" customWidth="1"/>
    <col min="4620" max="4621" width="5.75" style="3" customWidth="1"/>
    <col min="4622" max="4622" width="5.375" style="3" customWidth="1"/>
    <col min="4623" max="4624" width="3.875" style="3" customWidth="1"/>
    <col min="4625" max="4625" width="5.5" style="3" customWidth="1"/>
    <col min="4626" max="4626" width="4.375" style="3" customWidth="1"/>
    <col min="4627" max="4627" width="9" style="3"/>
    <col min="4628" max="4628" width="9.125" style="3" bestFit="1" customWidth="1"/>
    <col min="4629" max="4864" width="9" style="3"/>
    <col min="4865" max="4865" width="3.5" style="3" customWidth="1"/>
    <col min="4866" max="4866" width="7.25" style="3" customWidth="1"/>
    <col min="4867" max="4867" width="6.625" style="3" customWidth="1"/>
    <col min="4868" max="4868" width="6.5" style="3" customWidth="1"/>
    <col min="4869" max="4869" width="5.75" style="3" customWidth="1"/>
    <col min="4870" max="4870" width="4.125" style="3" customWidth="1"/>
    <col min="4871" max="4871" width="4.375" style="3" customWidth="1"/>
    <col min="4872" max="4872" width="3.375" style="3" customWidth="1"/>
    <col min="4873" max="4874" width="7" style="3" customWidth="1"/>
    <col min="4875" max="4875" width="6.125" style="3" customWidth="1"/>
    <col min="4876" max="4877" width="5.75" style="3" customWidth="1"/>
    <col min="4878" max="4878" width="5.375" style="3" customWidth="1"/>
    <col min="4879" max="4880" width="3.875" style="3" customWidth="1"/>
    <col min="4881" max="4881" width="5.5" style="3" customWidth="1"/>
    <col min="4882" max="4882" width="4.375" style="3" customWidth="1"/>
    <col min="4883" max="4883" width="9" style="3"/>
    <col min="4884" max="4884" width="9.125" style="3" bestFit="1" customWidth="1"/>
    <col min="4885" max="5120" width="9" style="3"/>
    <col min="5121" max="5121" width="3.5" style="3" customWidth="1"/>
    <col min="5122" max="5122" width="7.25" style="3" customWidth="1"/>
    <col min="5123" max="5123" width="6.625" style="3" customWidth="1"/>
    <col min="5124" max="5124" width="6.5" style="3" customWidth="1"/>
    <col min="5125" max="5125" width="5.75" style="3" customWidth="1"/>
    <col min="5126" max="5126" width="4.125" style="3" customWidth="1"/>
    <col min="5127" max="5127" width="4.375" style="3" customWidth="1"/>
    <col min="5128" max="5128" width="3.375" style="3" customWidth="1"/>
    <col min="5129" max="5130" width="7" style="3" customWidth="1"/>
    <col min="5131" max="5131" width="6.125" style="3" customWidth="1"/>
    <col min="5132" max="5133" width="5.75" style="3" customWidth="1"/>
    <col min="5134" max="5134" width="5.375" style="3" customWidth="1"/>
    <col min="5135" max="5136" width="3.875" style="3" customWidth="1"/>
    <col min="5137" max="5137" width="5.5" style="3" customWidth="1"/>
    <col min="5138" max="5138" width="4.375" style="3" customWidth="1"/>
    <col min="5139" max="5139" width="9" style="3"/>
    <col min="5140" max="5140" width="9.125" style="3" bestFit="1" customWidth="1"/>
    <col min="5141" max="5376" width="9" style="3"/>
    <col min="5377" max="5377" width="3.5" style="3" customWidth="1"/>
    <col min="5378" max="5378" width="7.25" style="3" customWidth="1"/>
    <col min="5379" max="5379" width="6.625" style="3" customWidth="1"/>
    <col min="5380" max="5380" width="6.5" style="3" customWidth="1"/>
    <col min="5381" max="5381" width="5.75" style="3" customWidth="1"/>
    <col min="5382" max="5382" width="4.125" style="3" customWidth="1"/>
    <col min="5383" max="5383" width="4.375" style="3" customWidth="1"/>
    <col min="5384" max="5384" width="3.375" style="3" customWidth="1"/>
    <col min="5385" max="5386" width="7" style="3" customWidth="1"/>
    <col min="5387" max="5387" width="6.125" style="3" customWidth="1"/>
    <col min="5388" max="5389" width="5.75" style="3" customWidth="1"/>
    <col min="5390" max="5390" width="5.375" style="3" customWidth="1"/>
    <col min="5391" max="5392" width="3.875" style="3" customWidth="1"/>
    <col min="5393" max="5393" width="5.5" style="3" customWidth="1"/>
    <col min="5394" max="5394" width="4.375" style="3" customWidth="1"/>
    <col min="5395" max="5395" width="9" style="3"/>
    <col min="5396" max="5396" width="9.125" style="3" bestFit="1" customWidth="1"/>
    <col min="5397" max="5632" width="9" style="3"/>
    <col min="5633" max="5633" width="3.5" style="3" customWidth="1"/>
    <col min="5634" max="5634" width="7.25" style="3" customWidth="1"/>
    <col min="5635" max="5635" width="6.625" style="3" customWidth="1"/>
    <col min="5636" max="5636" width="6.5" style="3" customWidth="1"/>
    <col min="5637" max="5637" width="5.75" style="3" customWidth="1"/>
    <col min="5638" max="5638" width="4.125" style="3" customWidth="1"/>
    <col min="5639" max="5639" width="4.375" style="3" customWidth="1"/>
    <col min="5640" max="5640" width="3.375" style="3" customWidth="1"/>
    <col min="5641" max="5642" width="7" style="3" customWidth="1"/>
    <col min="5643" max="5643" width="6.125" style="3" customWidth="1"/>
    <col min="5644" max="5645" width="5.75" style="3" customWidth="1"/>
    <col min="5646" max="5646" width="5.375" style="3" customWidth="1"/>
    <col min="5647" max="5648" width="3.875" style="3" customWidth="1"/>
    <col min="5649" max="5649" width="5.5" style="3" customWidth="1"/>
    <col min="5650" max="5650" width="4.375" style="3" customWidth="1"/>
    <col min="5651" max="5651" width="9" style="3"/>
    <col min="5652" max="5652" width="9.125" style="3" bestFit="1" customWidth="1"/>
    <col min="5653" max="5888" width="9" style="3"/>
    <col min="5889" max="5889" width="3.5" style="3" customWidth="1"/>
    <col min="5890" max="5890" width="7.25" style="3" customWidth="1"/>
    <col min="5891" max="5891" width="6.625" style="3" customWidth="1"/>
    <col min="5892" max="5892" width="6.5" style="3" customWidth="1"/>
    <col min="5893" max="5893" width="5.75" style="3" customWidth="1"/>
    <col min="5894" max="5894" width="4.125" style="3" customWidth="1"/>
    <col min="5895" max="5895" width="4.375" style="3" customWidth="1"/>
    <col min="5896" max="5896" width="3.375" style="3" customWidth="1"/>
    <col min="5897" max="5898" width="7" style="3" customWidth="1"/>
    <col min="5899" max="5899" width="6.125" style="3" customWidth="1"/>
    <col min="5900" max="5901" width="5.75" style="3" customWidth="1"/>
    <col min="5902" max="5902" width="5.375" style="3" customWidth="1"/>
    <col min="5903" max="5904" width="3.875" style="3" customWidth="1"/>
    <col min="5905" max="5905" width="5.5" style="3" customWidth="1"/>
    <col min="5906" max="5906" width="4.375" style="3" customWidth="1"/>
    <col min="5907" max="5907" width="9" style="3"/>
    <col min="5908" max="5908" width="9.125" style="3" bestFit="1" customWidth="1"/>
    <col min="5909" max="6144" width="9" style="3"/>
    <col min="6145" max="6145" width="3.5" style="3" customWidth="1"/>
    <col min="6146" max="6146" width="7.25" style="3" customWidth="1"/>
    <col min="6147" max="6147" width="6.625" style="3" customWidth="1"/>
    <col min="6148" max="6148" width="6.5" style="3" customWidth="1"/>
    <col min="6149" max="6149" width="5.75" style="3" customWidth="1"/>
    <col min="6150" max="6150" width="4.125" style="3" customWidth="1"/>
    <col min="6151" max="6151" width="4.375" style="3" customWidth="1"/>
    <col min="6152" max="6152" width="3.375" style="3" customWidth="1"/>
    <col min="6153" max="6154" width="7" style="3" customWidth="1"/>
    <col min="6155" max="6155" width="6.125" style="3" customWidth="1"/>
    <col min="6156" max="6157" width="5.75" style="3" customWidth="1"/>
    <col min="6158" max="6158" width="5.375" style="3" customWidth="1"/>
    <col min="6159" max="6160" width="3.875" style="3" customWidth="1"/>
    <col min="6161" max="6161" width="5.5" style="3" customWidth="1"/>
    <col min="6162" max="6162" width="4.375" style="3" customWidth="1"/>
    <col min="6163" max="6163" width="9" style="3"/>
    <col min="6164" max="6164" width="9.125" style="3" bestFit="1" customWidth="1"/>
    <col min="6165" max="6400" width="9" style="3"/>
    <col min="6401" max="6401" width="3.5" style="3" customWidth="1"/>
    <col min="6402" max="6402" width="7.25" style="3" customWidth="1"/>
    <col min="6403" max="6403" width="6.625" style="3" customWidth="1"/>
    <col min="6404" max="6404" width="6.5" style="3" customWidth="1"/>
    <col min="6405" max="6405" width="5.75" style="3" customWidth="1"/>
    <col min="6406" max="6406" width="4.125" style="3" customWidth="1"/>
    <col min="6407" max="6407" width="4.375" style="3" customWidth="1"/>
    <col min="6408" max="6408" width="3.375" style="3" customWidth="1"/>
    <col min="6409" max="6410" width="7" style="3" customWidth="1"/>
    <col min="6411" max="6411" width="6.125" style="3" customWidth="1"/>
    <col min="6412" max="6413" width="5.75" style="3" customWidth="1"/>
    <col min="6414" max="6414" width="5.375" style="3" customWidth="1"/>
    <col min="6415" max="6416" width="3.875" style="3" customWidth="1"/>
    <col min="6417" max="6417" width="5.5" style="3" customWidth="1"/>
    <col min="6418" max="6418" width="4.375" style="3" customWidth="1"/>
    <col min="6419" max="6419" width="9" style="3"/>
    <col min="6420" max="6420" width="9.125" style="3" bestFit="1" customWidth="1"/>
    <col min="6421" max="6656" width="9" style="3"/>
    <col min="6657" max="6657" width="3.5" style="3" customWidth="1"/>
    <col min="6658" max="6658" width="7.25" style="3" customWidth="1"/>
    <col min="6659" max="6659" width="6.625" style="3" customWidth="1"/>
    <col min="6660" max="6660" width="6.5" style="3" customWidth="1"/>
    <col min="6661" max="6661" width="5.75" style="3" customWidth="1"/>
    <col min="6662" max="6662" width="4.125" style="3" customWidth="1"/>
    <col min="6663" max="6663" width="4.375" style="3" customWidth="1"/>
    <col min="6664" max="6664" width="3.375" style="3" customWidth="1"/>
    <col min="6665" max="6666" width="7" style="3" customWidth="1"/>
    <col min="6667" max="6667" width="6.125" style="3" customWidth="1"/>
    <col min="6668" max="6669" width="5.75" style="3" customWidth="1"/>
    <col min="6670" max="6670" width="5.375" style="3" customWidth="1"/>
    <col min="6671" max="6672" width="3.875" style="3" customWidth="1"/>
    <col min="6673" max="6673" width="5.5" style="3" customWidth="1"/>
    <col min="6674" max="6674" width="4.375" style="3" customWidth="1"/>
    <col min="6675" max="6675" width="9" style="3"/>
    <col min="6676" max="6676" width="9.125" style="3" bestFit="1" customWidth="1"/>
    <col min="6677" max="6912" width="9" style="3"/>
    <col min="6913" max="6913" width="3.5" style="3" customWidth="1"/>
    <col min="6914" max="6914" width="7.25" style="3" customWidth="1"/>
    <col min="6915" max="6915" width="6.625" style="3" customWidth="1"/>
    <col min="6916" max="6916" width="6.5" style="3" customWidth="1"/>
    <col min="6917" max="6917" width="5.75" style="3" customWidth="1"/>
    <col min="6918" max="6918" width="4.125" style="3" customWidth="1"/>
    <col min="6919" max="6919" width="4.375" style="3" customWidth="1"/>
    <col min="6920" max="6920" width="3.375" style="3" customWidth="1"/>
    <col min="6921" max="6922" width="7" style="3" customWidth="1"/>
    <col min="6923" max="6923" width="6.125" style="3" customWidth="1"/>
    <col min="6924" max="6925" width="5.75" style="3" customWidth="1"/>
    <col min="6926" max="6926" width="5.375" style="3" customWidth="1"/>
    <col min="6927" max="6928" width="3.875" style="3" customWidth="1"/>
    <col min="6929" max="6929" width="5.5" style="3" customWidth="1"/>
    <col min="6930" max="6930" width="4.375" style="3" customWidth="1"/>
    <col min="6931" max="6931" width="9" style="3"/>
    <col min="6932" max="6932" width="9.125" style="3" bestFit="1" customWidth="1"/>
    <col min="6933" max="7168" width="9" style="3"/>
    <col min="7169" max="7169" width="3.5" style="3" customWidth="1"/>
    <col min="7170" max="7170" width="7.25" style="3" customWidth="1"/>
    <col min="7171" max="7171" width="6.625" style="3" customWidth="1"/>
    <col min="7172" max="7172" width="6.5" style="3" customWidth="1"/>
    <col min="7173" max="7173" width="5.75" style="3" customWidth="1"/>
    <col min="7174" max="7174" width="4.125" style="3" customWidth="1"/>
    <col min="7175" max="7175" width="4.375" style="3" customWidth="1"/>
    <col min="7176" max="7176" width="3.375" style="3" customWidth="1"/>
    <col min="7177" max="7178" width="7" style="3" customWidth="1"/>
    <col min="7179" max="7179" width="6.125" style="3" customWidth="1"/>
    <col min="7180" max="7181" width="5.75" style="3" customWidth="1"/>
    <col min="7182" max="7182" width="5.375" style="3" customWidth="1"/>
    <col min="7183" max="7184" width="3.875" style="3" customWidth="1"/>
    <col min="7185" max="7185" width="5.5" style="3" customWidth="1"/>
    <col min="7186" max="7186" width="4.375" style="3" customWidth="1"/>
    <col min="7187" max="7187" width="9" style="3"/>
    <col min="7188" max="7188" width="9.125" style="3" bestFit="1" customWidth="1"/>
    <col min="7189" max="7424" width="9" style="3"/>
    <col min="7425" max="7425" width="3.5" style="3" customWidth="1"/>
    <col min="7426" max="7426" width="7.25" style="3" customWidth="1"/>
    <col min="7427" max="7427" width="6.625" style="3" customWidth="1"/>
    <col min="7428" max="7428" width="6.5" style="3" customWidth="1"/>
    <col min="7429" max="7429" width="5.75" style="3" customWidth="1"/>
    <col min="7430" max="7430" width="4.125" style="3" customWidth="1"/>
    <col min="7431" max="7431" width="4.375" style="3" customWidth="1"/>
    <col min="7432" max="7432" width="3.375" style="3" customWidth="1"/>
    <col min="7433" max="7434" width="7" style="3" customWidth="1"/>
    <col min="7435" max="7435" width="6.125" style="3" customWidth="1"/>
    <col min="7436" max="7437" width="5.75" style="3" customWidth="1"/>
    <col min="7438" max="7438" width="5.375" style="3" customWidth="1"/>
    <col min="7439" max="7440" width="3.875" style="3" customWidth="1"/>
    <col min="7441" max="7441" width="5.5" style="3" customWidth="1"/>
    <col min="7442" max="7442" width="4.375" style="3" customWidth="1"/>
    <col min="7443" max="7443" width="9" style="3"/>
    <col min="7444" max="7444" width="9.125" style="3" bestFit="1" customWidth="1"/>
    <col min="7445" max="7680" width="9" style="3"/>
    <col min="7681" max="7681" width="3.5" style="3" customWidth="1"/>
    <col min="7682" max="7682" width="7.25" style="3" customWidth="1"/>
    <col min="7683" max="7683" width="6.625" style="3" customWidth="1"/>
    <col min="7684" max="7684" width="6.5" style="3" customWidth="1"/>
    <col min="7685" max="7685" width="5.75" style="3" customWidth="1"/>
    <col min="7686" max="7686" width="4.125" style="3" customWidth="1"/>
    <col min="7687" max="7687" width="4.375" style="3" customWidth="1"/>
    <col min="7688" max="7688" width="3.375" style="3" customWidth="1"/>
    <col min="7689" max="7690" width="7" style="3" customWidth="1"/>
    <col min="7691" max="7691" width="6.125" style="3" customWidth="1"/>
    <col min="7692" max="7693" width="5.75" style="3" customWidth="1"/>
    <col min="7694" max="7694" width="5.375" style="3" customWidth="1"/>
    <col min="7695" max="7696" width="3.875" style="3" customWidth="1"/>
    <col min="7697" max="7697" width="5.5" style="3" customWidth="1"/>
    <col min="7698" max="7698" width="4.375" style="3" customWidth="1"/>
    <col min="7699" max="7699" width="9" style="3"/>
    <col min="7700" max="7700" width="9.125" style="3" bestFit="1" customWidth="1"/>
    <col min="7701" max="7936" width="9" style="3"/>
    <col min="7937" max="7937" width="3.5" style="3" customWidth="1"/>
    <col min="7938" max="7938" width="7.25" style="3" customWidth="1"/>
    <col min="7939" max="7939" width="6.625" style="3" customWidth="1"/>
    <col min="7940" max="7940" width="6.5" style="3" customWidth="1"/>
    <col min="7941" max="7941" width="5.75" style="3" customWidth="1"/>
    <col min="7942" max="7942" width="4.125" style="3" customWidth="1"/>
    <col min="7943" max="7943" width="4.375" style="3" customWidth="1"/>
    <col min="7944" max="7944" width="3.375" style="3" customWidth="1"/>
    <col min="7945" max="7946" width="7" style="3" customWidth="1"/>
    <col min="7947" max="7947" width="6.125" style="3" customWidth="1"/>
    <col min="7948" max="7949" width="5.75" style="3" customWidth="1"/>
    <col min="7950" max="7950" width="5.375" style="3" customWidth="1"/>
    <col min="7951" max="7952" width="3.875" style="3" customWidth="1"/>
    <col min="7953" max="7953" width="5.5" style="3" customWidth="1"/>
    <col min="7954" max="7954" width="4.375" style="3" customWidth="1"/>
    <col min="7955" max="7955" width="9" style="3"/>
    <col min="7956" max="7956" width="9.125" style="3" bestFit="1" customWidth="1"/>
    <col min="7957" max="8192" width="9" style="3"/>
    <col min="8193" max="8193" width="3.5" style="3" customWidth="1"/>
    <col min="8194" max="8194" width="7.25" style="3" customWidth="1"/>
    <col min="8195" max="8195" width="6.625" style="3" customWidth="1"/>
    <col min="8196" max="8196" width="6.5" style="3" customWidth="1"/>
    <col min="8197" max="8197" width="5.75" style="3" customWidth="1"/>
    <col min="8198" max="8198" width="4.125" style="3" customWidth="1"/>
    <col min="8199" max="8199" width="4.375" style="3" customWidth="1"/>
    <col min="8200" max="8200" width="3.375" style="3" customWidth="1"/>
    <col min="8201" max="8202" width="7" style="3" customWidth="1"/>
    <col min="8203" max="8203" width="6.125" style="3" customWidth="1"/>
    <col min="8204" max="8205" width="5.75" style="3" customWidth="1"/>
    <col min="8206" max="8206" width="5.375" style="3" customWidth="1"/>
    <col min="8207" max="8208" width="3.875" style="3" customWidth="1"/>
    <col min="8209" max="8209" width="5.5" style="3" customWidth="1"/>
    <col min="8210" max="8210" width="4.375" style="3" customWidth="1"/>
    <col min="8211" max="8211" width="9" style="3"/>
    <col min="8212" max="8212" width="9.125" style="3" bestFit="1" customWidth="1"/>
    <col min="8213" max="8448" width="9" style="3"/>
    <col min="8449" max="8449" width="3.5" style="3" customWidth="1"/>
    <col min="8450" max="8450" width="7.25" style="3" customWidth="1"/>
    <col min="8451" max="8451" width="6.625" style="3" customWidth="1"/>
    <col min="8452" max="8452" width="6.5" style="3" customWidth="1"/>
    <col min="8453" max="8453" width="5.75" style="3" customWidth="1"/>
    <col min="8454" max="8454" width="4.125" style="3" customWidth="1"/>
    <col min="8455" max="8455" width="4.375" style="3" customWidth="1"/>
    <col min="8456" max="8456" width="3.375" style="3" customWidth="1"/>
    <col min="8457" max="8458" width="7" style="3" customWidth="1"/>
    <col min="8459" max="8459" width="6.125" style="3" customWidth="1"/>
    <col min="8460" max="8461" width="5.75" style="3" customWidth="1"/>
    <col min="8462" max="8462" width="5.375" style="3" customWidth="1"/>
    <col min="8463" max="8464" width="3.875" style="3" customWidth="1"/>
    <col min="8465" max="8465" width="5.5" style="3" customWidth="1"/>
    <col min="8466" max="8466" width="4.375" style="3" customWidth="1"/>
    <col min="8467" max="8467" width="9" style="3"/>
    <col min="8468" max="8468" width="9.125" style="3" bestFit="1" customWidth="1"/>
    <col min="8469" max="8704" width="9" style="3"/>
    <col min="8705" max="8705" width="3.5" style="3" customWidth="1"/>
    <col min="8706" max="8706" width="7.25" style="3" customWidth="1"/>
    <col min="8707" max="8707" width="6.625" style="3" customWidth="1"/>
    <col min="8708" max="8708" width="6.5" style="3" customWidth="1"/>
    <col min="8709" max="8709" width="5.75" style="3" customWidth="1"/>
    <col min="8710" max="8710" width="4.125" style="3" customWidth="1"/>
    <col min="8711" max="8711" width="4.375" style="3" customWidth="1"/>
    <col min="8712" max="8712" width="3.375" style="3" customWidth="1"/>
    <col min="8713" max="8714" width="7" style="3" customWidth="1"/>
    <col min="8715" max="8715" width="6.125" style="3" customWidth="1"/>
    <col min="8716" max="8717" width="5.75" style="3" customWidth="1"/>
    <col min="8718" max="8718" width="5.375" style="3" customWidth="1"/>
    <col min="8719" max="8720" width="3.875" style="3" customWidth="1"/>
    <col min="8721" max="8721" width="5.5" style="3" customWidth="1"/>
    <col min="8722" max="8722" width="4.375" style="3" customWidth="1"/>
    <col min="8723" max="8723" width="9" style="3"/>
    <col min="8724" max="8724" width="9.125" style="3" bestFit="1" customWidth="1"/>
    <col min="8725" max="8960" width="9" style="3"/>
    <col min="8961" max="8961" width="3.5" style="3" customWidth="1"/>
    <col min="8962" max="8962" width="7.25" style="3" customWidth="1"/>
    <col min="8963" max="8963" width="6.625" style="3" customWidth="1"/>
    <col min="8964" max="8964" width="6.5" style="3" customWidth="1"/>
    <col min="8965" max="8965" width="5.75" style="3" customWidth="1"/>
    <col min="8966" max="8966" width="4.125" style="3" customWidth="1"/>
    <col min="8967" max="8967" width="4.375" style="3" customWidth="1"/>
    <col min="8968" max="8968" width="3.375" style="3" customWidth="1"/>
    <col min="8969" max="8970" width="7" style="3" customWidth="1"/>
    <col min="8971" max="8971" width="6.125" style="3" customWidth="1"/>
    <col min="8972" max="8973" width="5.75" style="3" customWidth="1"/>
    <col min="8974" max="8974" width="5.375" style="3" customWidth="1"/>
    <col min="8975" max="8976" width="3.875" style="3" customWidth="1"/>
    <col min="8977" max="8977" width="5.5" style="3" customWidth="1"/>
    <col min="8978" max="8978" width="4.375" style="3" customWidth="1"/>
    <col min="8979" max="8979" width="9" style="3"/>
    <col min="8980" max="8980" width="9.125" style="3" bestFit="1" customWidth="1"/>
    <col min="8981" max="9216" width="9" style="3"/>
    <col min="9217" max="9217" width="3.5" style="3" customWidth="1"/>
    <col min="9218" max="9218" width="7.25" style="3" customWidth="1"/>
    <col min="9219" max="9219" width="6.625" style="3" customWidth="1"/>
    <col min="9220" max="9220" width="6.5" style="3" customWidth="1"/>
    <col min="9221" max="9221" width="5.75" style="3" customWidth="1"/>
    <col min="9222" max="9222" width="4.125" style="3" customWidth="1"/>
    <col min="9223" max="9223" width="4.375" style="3" customWidth="1"/>
    <col min="9224" max="9224" width="3.375" style="3" customWidth="1"/>
    <col min="9225" max="9226" width="7" style="3" customWidth="1"/>
    <col min="9227" max="9227" width="6.125" style="3" customWidth="1"/>
    <col min="9228" max="9229" width="5.75" style="3" customWidth="1"/>
    <col min="9230" max="9230" width="5.375" style="3" customWidth="1"/>
    <col min="9231" max="9232" width="3.875" style="3" customWidth="1"/>
    <col min="9233" max="9233" width="5.5" style="3" customWidth="1"/>
    <col min="9234" max="9234" width="4.375" style="3" customWidth="1"/>
    <col min="9235" max="9235" width="9" style="3"/>
    <col min="9236" max="9236" width="9.125" style="3" bestFit="1" customWidth="1"/>
    <col min="9237" max="9472" width="9" style="3"/>
    <col min="9473" max="9473" width="3.5" style="3" customWidth="1"/>
    <col min="9474" max="9474" width="7.25" style="3" customWidth="1"/>
    <col min="9475" max="9475" width="6.625" style="3" customWidth="1"/>
    <col min="9476" max="9476" width="6.5" style="3" customWidth="1"/>
    <col min="9477" max="9477" width="5.75" style="3" customWidth="1"/>
    <col min="9478" max="9478" width="4.125" style="3" customWidth="1"/>
    <col min="9479" max="9479" width="4.375" style="3" customWidth="1"/>
    <col min="9480" max="9480" width="3.375" style="3" customWidth="1"/>
    <col min="9481" max="9482" width="7" style="3" customWidth="1"/>
    <col min="9483" max="9483" width="6.125" style="3" customWidth="1"/>
    <col min="9484" max="9485" width="5.75" style="3" customWidth="1"/>
    <col min="9486" max="9486" width="5.375" style="3" customWidth="1"/>
    <col min="9487" max="9488" width="3.875" style="3" customWidth="1"/>
    <col min="9489" max="9489" width="5.5" style="3" customWidth="1"/>
    <col min="9490" max="9490" width="4.375" style="3" customWidth="1"/>
    <col min="9491" max="9491" width="9" style="3"/>
    <col min="9492" max="9492" width="9.125" style="3" bestFit="1" customWidth="1"/>
    <col min="9493" max="9728" width="9" style="3"/>
    <col min="9729" max="9729" width="3.5" style="3" customWidth="1"/>
    <col min="9730" max="9730" width="7.25" style="3" customWidth="1"/>
    <col min="9731" max="9731" width="6.625" style="3" customWidth="1"/>
    <col min="9732" max="9732" width="6.5" style="3" customWidth="1"/>
    <col min="9733" max="9733" width="5.75" style="3" customWidth="1"/>
    <col min="9734" max="9734" width="4.125" style="3" customWidth="1"/>
    <col min="9735" max="9735" width="4.375" style="3" customWidth="1"/>
    <col min="9736" max="9736" width="3.375" style="3" customWidth="1"/>
    <col min="9737" max="9738" width="7" style="3" customWidth="1"/>
    <col min="9739" max="9739" width="6.125" style="3" customWidth="1"/>
    <col min="9740" max="9741" width="5.75" style="3" customWidth="1"/>
    <col min="9742" max="9742" width="5.375" style="3" customWidth="1"/>
    <col min="9743" max="9744" width="3.875" style="3" customWidth="1"/>
    <col min="9745" max="9745" width="5.5" style="3" customWidth="1"/>
    <col min="9746" max="9746" width="4.375" style="3" customWidth="1"/>
    <col min="9747" max="9747" width="9" style="3"/>
    <col min="9748" max="9748" width="9.125" style="3" bestFit="1" customWidth="1"/>
    <col min="9749" max="9984" width="9" style="3"/>
    <col min="9985" max="9985" width="3.5" style="3" customWidth="1"/>
    <col min="9986" max="9986" width="7.25" style="3" customWidth="1"/>
    <col min="9987" max="9987" width="6.625" style="3" customWidth="1"/>
    <col min="9988" max="9988" width="6.5" style="3" customWidth="1"/>
    <col min="9989" max="9989" width="5.75" style="3" customWidth="1"/>
    <col min="9990" max="9990" width="4.125" style="3" customWidth="1"/>
    <col min="9991" max="9991" width="4.375" style="3" customWidth="1"/>
    <col min="9992" max="9992" width="3.375" style="3" customWidth="1"/>
    <col min="9993" max="9994" width="7" style="3" customWidth="1"/>
    <col min="9995" max="9995" width="6.125" style="3" customWidth="1"/>
    <col min="9996" max="9997" width="5.75" style="3" customWidth="1"/>
    <col min="9998" max="9998" width="5.375" style="3" customWidth="1"/>
    <col min="9999" max="10000" width="3.875" style="3" customWidth="1"/>
    <col min="10001" max="10001" width="5.5" style="3" customWidth="1"/>
    <col min="10002" max="10002" width="4.375" style="3" customWidth="1"/>
    <col min="10003" max="10003" width="9" style="3"/>
    <col min="10004" max="10004" width="9.125" style="3" bestFit="1" customWidth="1"/>
    <col min="10005" max="10240" width="9" style="3"/>
    <col min="10241" max="10241" width="3.5" style="3" customWidth="1"/>
    <col min="10242" max="10242" width="7.25" style="3" customWidth="1"/>
    <col min="10243" max="10243" width="6.625" style="3" customWidth="1"/>
    <col min="10244" max="10244" width="6.5" style="3" customWidth="1"/>
    <col min="10245" max="10245" width="5.75" style="3" customWidth="1"/>
    <col min="10246" max="10246" width="4.125" style="3" customWidth="1"/>
    <col min="10247" max="10247" width="4.375" style="3" customWidth="1"/>
    <col min="10248" max="10248" width="3.375" style="3" customWidth="1"/>
    <col min="10249" max="10250" width="7" style="3" customWidth="1"/>
    <col min="10251" max="10251" width="6.125" style="3" customWidth="1"/>
    <col min="10252" max="10253" width="5.75" style="3" customWidth="1"/>
    <col min="10254" max="10254" width="5.375" style="3" customWidth="1"/>
    <col min="10255" max="10256" width="3.875" style="3" customWidth="1"/>
    <col min="10257" max="10257" width="5.5" style="3" customWidth="1"/>
    <col min="10258" max="10258" width="4.375" style="3" customWidth="1"/>
    <col min="10259" max="10259" width="9" style="3"/>
    <col min="10260" max="10260" width="9.125" style="3" bestFit="1" customWidth="1"/>
    <col min="10261" max="10496" width="9" style="3"/>
    <col min="10497" max="10497" width="3.5" style="3" customWidth="1"/>
    <col min="10498" max="10498" width="7.25" style="3" customWidth="1"/>
    <col min="10499" max="10499" width="6.625" style="3" customWidth="1"/>
    <col min="10500" max="10500" width="6.5" style="3" customWidth="1"/>
    <col min="10501" max="10501" width="5.75" style="3" customWidth="1"/>
    <col min="10502" max="10502" width="4.125" style="3" customWidth="1"/>
    <col min="10503" max="10503" width="4.375" style="3" customWidth="1"/>
    <col min="10504" max="10504" width="3.375" style="3" customWidth="1"/>
    <col min="10505" max="10506" width="7" style="3" customWidth="1"/>
    <col min="10507" max="10507" width="6.125" style="3" customWidth="1"/>
    <col min="10508" max="10509" width="5.75" style="3" customWidth="1"/>
    <col min="10510" max="10510" width="5.375" style="3" customWidth="1"/>
    <col min="10511" max="10512" width="3.875" style="3" customWidth="1"/>
    <col min="10513" max="10513" width="5.5" style="3" customWidth="1"/>
    <col min="10514" max="10514" width="4.375" style="3" customWidth="1"/>
    <col min="10515" max="10515" width="9" style="3"/>
    <col min="10516" max="10516" width="9.125" style="3" bestFit="1" customWidth="1"/>
    <col min="10517" max="10752" width="9" style="3"/>
    <col min="10753" max="10753" width="3.5" style="3" customWidth="1"/>
    <col min="10754" max="10754" width="7.25" style="3" customWidth="1"/>
    <col min="10755" max="10755" width="6.625" style="3" customWidth="1"/>
    <col min="10756" max="10756" width="6.5" style="3" customWidth="1"/>
    <col min="10757" max="10757" width="5.75" style="3" customWidth="1"/>
    <col min="10758" max="10758" width="4.125" style="3" customWidth="1"/>
    <col min="10759" max="10759" width="4.375" style="3" customWidth="1"/>
    <col min="10760" max="10760" width="3.375" style="3" customWidth="1"/>
    <col min="10761" max="10762" width="7" style="3" customWidth="1"/>
    <col min="10763" max="10763" width="6.125" style="3" customWidth="1"/>
    <col min="10764" max="10765" width="5.75" style="3" customWidth="1"/>
    <col min="10766" max="10766" width="5.375" style="3" customWidth="1"/>
    <col min="10767" max="10768" width="3.875" style="3" customWidth="1"/>
    <col min="10769" max="10769" width="5.5" style="3" customWidth="1"/>
    <col min="10770" max="10770" width="4.375" style="3" customWidth="1"/>
    <col min="10771" max="10771" width="9" style="3"/>
    <col min="10772" max="10772" width="9.125" style="3" bestFit="1" customWidth="1"/>
    <col min="10773" max="11008" width="9" style="3"/>
    <col min="11009" max="11009" width="3.5" style="3" customWidth="1"/>
    <col min="11010" max="11010" width="7.25" style="3" customWidth="1"/>
    <col min="11011" max="11011" width="6.625" style="3" customWidth="1"/>
    <col min="11012" max="11012" width="6.5" style="3" customWidth="1"/>
    <col min="11013" max="11013" width="5.75" style="3" customWidth="1"/>
    <col min="11014" max="11014" width="4.125" style="3" customWidth="1"/>
    <col min="11015" max="11015" width="4.375" style="3" customWidth="1"/>
    <col min="11016" max="11016" width="3.375" style="3" customWidth="1"/>
    <col min="11017" max="11018" width="7" style="3" customWidth="1"/>
    <col min="11019" max="11019" width="6.125" style="3" customWidth="1"/>
    <col min="11020" max="11021" width="5.75" style="3" customWidth="1"/>
    <col min="11022" max="11022" width="5.375" style="3" customWidth="1"/>
    <col min="11023" max="11024" width="3.875" style="3" customWidth="1"/>
    <col min="11025" max="11025" width="5.5" style="3" customWidth="1"/>
    <col min="11026" max="11026" width="4.375" style="3" customWidth="1"/>
    <col min="11027" max="11027" width="9" style="3"/>
    <col min="11028" max="11028" width="9.125" style="3" bestFit="1" customWidth="1"/>
    <col min="11029" max="11264" width="9" style="3"/>
    <col min="11265" max="11265" width="3.5" style="3" customWidth="1"/>
    <col min="11266" max="11266" width="7.25" style="3" customWidth="1"/>
    <col min="11267" max="11267" width="6.625" style="3" customWidth="1"/>
    <col min="11268" max="11268" width="6.5" style="3" customWidth="1"/>
    <col min="11269" max="11269" width="5.75" style="3" customWidth="1"/>
    <col min="11270" max="11270" width="4.125" style="3" customWidth="1"/>
    <col min="11271" max="11271" width="4.375" style="3" customWidth="1"/>
    <col min="11272" max="11272" width="3.375" style="3" customWidth="1"/>
    <col min="11273" max="11274" width="7" style="3" customWidth="1"/>
    <col min="11275" max="11275" width="6.125" style="3" customWidth="1"/>
    <col min="11276" max="11277" width="5.75" style="3" customWidth="1"/>
    <col min="11278" max="11278" width="5.375" style="3" customWidth="1"/>
    <col min="11279" max="11280" width="3.875" style="3" customWidth="1"/>
    <col min="11281" max="11281" width="5.5" style="3" customWidth="1"/>
    <col min="11282" max="11282" width="4.375" style="3" customWidth="1"/>
    <col min="11283" max="11283" width="9" style="3"/>
    <col min="11284" max="11284" width="9.125" style="3" bestFit="1" customWidth="1"/>
    <col min="11285" max="11520" width="9" style="3"/>
    <col min="11521" max="11521" width="3.5" style="3" customWidth="1"/>
    <col min="11522" max="11522" width="7.25" style="3" customWidth="1"/>
    <col min="11523" max="11523" width="6.625" style="3" customWidth="1"/>
    <col min="11524" max="11524" width="6.5" style="3" customWidth="1"/>
    <col min="11525" max="11525" width="5.75" style="3" customWidth="1"/>
    <col min="11526" max="11526" width="4.125" style="3" customWidth="1"/>
    <col min="11527" max="11527" width="4.375" style="3" customWidth="1"/>
    <col min="11528" max="11528" width="3.375" style="3" customWidth="1"/>
    <col min="11529" max="11530" width="7" style="3" customWidth="1"/>
    <col min="11531" max="11531" width="6.125" style="3" customWidth="1"/>
    <col min="11532" max="11533" width="5.75" style="3" customWidth="1"/>
    <col min="11534" max="11534" width="5.375" style="3" customWidth="1"/>
    <col min="11535" max="11536" width="3.875" style="3" customWidth="1"/>
    <col min="11537" max="11537" width="5.5" style="3" customWidth="1"/>
    <col min="11538" max="11538" width="4.375" style="3" customWidth="1"/>
    <col min="11539" max="11539" width="9" style="3"/>
    <col min="11540" max="11540" width="9.125" style="3" bestFit="1" customWidth="1"/>
    <col min="11541" max="11776" width="9" style="3"/>
    <col min="11777" max="11777" width="3.5" style="3" customWidth="1"/>
    <col min="11778" max="11778" width="7.25" style="3" customWidth="1"/>
    <col min="11779" max="11779" width="6.625" style="3" customWidth="1"/>
    <col min="11780" max="11780" width="6.5" style="3" customWidth="1"/>
    <col min="11781" max="11781" width="5.75" style="3" customWidth="1"/>
    <col min="11782" max="11782" width="4.125" style="3" customWidth="1"/>
    <col min="11783" max="11783" width="4.375" style="3" customWidth="1"/>
    <col min="11784" max="11784" width="3.375" style="3" customWidth="1"/>
    <col min="11785" max="11786" width="7" style="3" customWidth="1"/>
    <col min="11787" max="11787" width="6.125" style="3" customWidth="1"/>
    <col min="11788" max="11789" width="5.75" style="3" customWidth="1"/>
    <col min="11790" max="11790" width="5.375" style="3" customWidth="1"/>
    <col min="11791" max="11792" width="3.875" style="3" customWidth="1"/>
    <col min="11793" max="11793" width="5.5" style="3" customWidth="1"/>
    <col min="11794" max="11794" width="4.375" style="3" customWidth="1"/>
    <col min="11795" max="11795" width="9" style="3"/>
    <col min="11796" max="11796" width="9.125" style="3" bestFit="1" customWidth="1"/>
    <col min="11797" max="12032" width="9" style="3"/>
    <col min="12033" max="12033" width="3.5" style="3" customWidth="1"/>
    <col min="12034" max="12034" width="7.25" style="3" customWidth="1"/>
    <col min="12035" max="12035" width="6.625" style="3" customWidth="1"/>
    <col min="12036" max="12036" width="6.5" style="3" customWidth="1"/>
    <col min="12037" max="12037" width="5.75" style="3" customWidth="1"/>
    <col min="12038" max="12038" width="4.125" style="3" customWidth="1"/>
    <col min="12039" max="12039" width="4.375" style="3" customWidth="1"/>
    <col min="12040" max="12040" width="3.375" style="3" customWidth="1"/>
    <col min="12041" max="12042" width="7" style="3" customWidth="1"/>
    <col min="12043" max="12043" width="6.125" style="3" customWidth="1"/>
    <col min="12044" max="12045" width="5.75" style="3" customWidth="1"/>
    <col min="12046" max="12046" width="5.375" style="3" customWidth="1"/>
    <col min="12047" max="12048" width="3.875" style="3" customWidth="1"/>
    <col min="12049" max="12049" width="5.5" style="3" customWidth="1"/>
    <col min="12050" max="12050" width="4.375" style="3" customWidth="1"/>
    <col min="12051" max="12051" width="9" style="3"/>
    <col min="12052" max="12052" width="9.125" style="3" bestFit="1" customWidth="1"/>
    <col min="12053" max="12288" width="9" style="3"/>
    <col min="12289" max="12289" width="3.5" style="3" customWidth="1"/>
    <col min="12290" max="12290" width="7.25" style="3" customWidth="1"/>
    <col min="12291" max="12291" width="6.625" style="3" customWidth="1"/>
    <col min="12292" max="12292" width="6.5" style="3" customWidth="1"/>
    <col min="12293" max="12293" width="5.75" style="3" customWidth="1"/>
    <col min="12294" max="12294" width="4.125" style="3" customWidth="1"/>
    <col min="12295" max="12295" width="4.375" style="3" customWidth="1"/>
    <col min="12296" max="12296" width="3.375" style="3" customWidth="1"/>
    <col min="12297" max="12298" width="7" style="3" customWidth="1"/>
    <col min="12299" max="12299" width="6.125" style="3" customWidth="1"/>
    <col min="12300" max="12301" width="5.75" style="3" customWidth="1"/>
    <col min="12302" max="12302" width="5.375" style="3" customWidth="1"/>
    <col min="12303" max="12304" width="3.875" style="3" customWidth="1"/>
    <col min="12305" max="12305" width="5.5" style="3" customWidth="1"/>
    <col min="12306" max="12306" width="4.375" style="3" customWidth="1"/>
    <col min="12307" max="12307" width="9" style="3"/>
    <col min="12308" max="12308" width="9.125" style="3" bestFit="1" customWidth="1"/>
    <col min="12309" max="12544" width="9" style="3"/>
    <col min="12545" max="12545" width="3.5" style="3" customWidth="1"/>
    <col min="12546" max="12546" width="7.25" style="3" customWidth="1"/>
    <col min="12547" max="12547" width="6.625" style="3" customWidth="1"/>
    <col min="12548" max="12548" width="6.5" style="3" customWidth="1"/>
    <col min="12549" max="12549" width="5.75" style="3" customWidth="1"/>
    <col min="12550" max="12550" width="4.125" style="3" customWidth="1"/>
    <col min="12551" max="12551" width="4.375" style="3" customWidth="1"/>
    <col min="12552" max="12552" width="3.375" style="3" customWidth="1"/>
    <col min="12553" max="12554" width="7" style="3" customWidth="1"/>
    <col min="12555" max="12555" width="6.125" style="3" customWidth="1"/>
    <col min="12556" max="12557" width="5.75" style="3" customWidth="1"/>
    <col min="12558" max="12558" width="5.375" style="3" customWidth="1"/>
    <col min="12559" max="12560" width="3.875" style="3" customWidth="1"/>
    <col min="12561" max="12561" width="5.5" style="3" customWidth="1"/>
    <col min="12562" max="12562" width="4.375" style="3" customWidth="1"/>
    <col min="12563" max="12563" width="9" style="3"/>
    <col min="12564" max="12564" width="9.125" style="3" bestFit="1" customWidth="1"/>
    <col min="12565" max="12800" width="9" style="3"/>
    <col min="12801" max="12801" width="3.5" style="3" customWidth="1"/>
    <col min="12802" max="12802" width="7.25" style="3" customWidth="1"/>
    <col min="12803" max="12803" width="6.625" style="3" customWidth="1"/>
    <col min="12804" max="12804" width="6.5" style="3" customWidth="1"/>
    <col min="12805" max="12805" width="5.75" style="3" customWidth="1"/>
    <col min="12806" max="12806" width="4.125" style="3" customWidth="1"/>
    <col min="12807" max="12807" width="4.375" style="3" customWidth="1"/>
    <col min="12808" max="12808" width="3.375" style="3" customWidth="1"/>
    <col min="12809" max="12810" width="7" style="3" customWidth="1"/>
    <col min="12811" max="12811" width="6.125" style="3" customWidth="1"/>
    <col min="12812" max="12813" width="5.75" style="3" customWidth="1"/>
    <col min="12814" max="12814" width="5.375" style="3" customWidth="1"/>
    <col min="12815" max="12816" width="3.875" style="3" customWidth="1"/>
    <col min="12817" max="12817" width="5.5" style="3" customWidth="1"/>
    <col min="12818" max="12818" width="4.375" style="3" customWidth="1"/>
    <col min="12819" max="12819" width="9" style="3"/>
    <col min="12820" max="12820" width="9.125" style="3" bestFit="1" customWidth="1"/>
    <col min="12821" max="13056" width="9" style="3"/>
    <col min="13057" max="13057" width="3.5" style="3" customWidth="1"/>
    <col min="13058" max="13058" width="7.25" style="3" customWidth="1"/>
    <col min="13059" max="13059" width="6.625" style="3" customWidth="1"/>
    <col min="13060" max="13060" width="6.5" style="3" customWidth="1"/>
    <col min="13061" max="13061" width="5.75" style="3" customWidth="1"/>
    <col min="13062" max="13062" width="4.125" style="3" customWidth="1"/>
    <col min="13063" max="13063" width="4.375" style="3" customWidth="1"/>
    <col min="13064" max="13064" width="3.375" style="3" customWidth="1"/>
    <col min="13065" max="13066" width="7" style="3" customWidth="1"/>
    <col min="13067" max="13067" width="6.125" style="3" customWidth="1"/>
    <col min="13068" max="13069" width="5.75" style="3" customWidth="1"/>
    <col min="13070" max="13070" width="5.375" style="3" customWidth="1"/>
    <col min="13071" max="13072" width="3.875" style="3" customWidth="1"/>
    <col min="13073" max="13073" width="5.5" style="3" customWidth="1"/>
    <col min="13074" max="13074" width="4.375" style="3" customWidth="1"/>
    <col min="13075" max="13075" width="9" style="3"/>
    <col min="13076" max="13076" width="9.125" style="3" bestFit="1" customWidth="1"/>
    <col min="13077" max="13312" width="9" style="3"/>
    <col min="13313" max="13313" width="3.5" style="3" customWidth="1"/>
    <col min="13314" max="13314" width="7.25" style="3" customWidth="1"/>
    <col min="13315" max="13315" width="6.625" style="3" customWidth="1"/>
    <col min="13316" max="13316" width="6.5" style="3" customWidth="1"/>
    <col min="13317" max="13317" width="5.75" style="3" customWidth="1"/>
    <col min="13318" max="13318" width="4.125" style="3" customWidth="1"/>
    <col min="13319" max="13319" width="4.375" style="3" customWidth="1"/>
    <col min="13320" max="13320" width="3.375" style="3" customWidth="1"/>
    <col min="13321" max="13322" width="7" style="3" customWidth="1"/>
    <col min="13323" max="13323" width="6.125" style="3" customWidth="1"/>
    <col min="13324" max="13325" width="5.75" style="3" customWidth="1"/>
    <col min="13326" max="13326" width="5.375" style="3" customWidth="1"/>
    <col min="13327" max="13328" width="3.875" style="3" customWidth="1"/>
    <col min="13329" max="13329" width="5.5" style="3" customWidth="1"/>
    <col min="13330" max="13330" width="4.375" style="3" customWidth="1"/>
    <col min="13331" max="13331" width="9" style="3"/>
    <col min="13332" max="13332" width="9.125" style="3" bestFit="1" customWidth="1"/>
    <col min="13333" max="13568" width="9" style="3"/>
    <col min="13569" max="13569" width="3.5" style="3" customWidth="1"/>
    <col min="13570" max="13570" width="7.25" style="3" customWidth="1"/>
    <col min="13571" max="13571" width="6.625" style="3" customWidth="1"/>
    <col min="13572" max="13572" width="6.5" style="3" customWidth="1"/>
    <col min="13573" max="13573" width="5.75" style="3" customWidth="1"/>
    <col min="13574" max="13574" width="4.125" style="3" customWidth="1"/>
    <col min="13575" max="13575" width="4.375" style="3" customWidth="1"/>
    <col min="13576" max="13576" width="3.375" style="3" customWidth="1"/>
    <col min="13577" max="13578" width="7" style="3" customWidth="1"/>
    <col min="13579" max="13579" width="6.125" style="3" customWidth="1"/>
    <col min="13580" max="13581" width="5.75" style="3" customWidth="1"/>
    <col min="13582" max="13582" width="5.375" style="3" customWidth="1"/>
    <col min="13583" max="13584" width="3.875" style="3" customWidth="1"/>
    <col min="13585" max="13585" width="5.5" style="3" customWidth="1"/>
    <col min="13586" max="13586" width="4.375" style="3" customWidth="1"/>
    <col min="13587" max="13587" width="9" style="3"/>
    <col min="13588" max="13588" width="9.125" style="3" bestFit="1" customWidth="1"/>
    <col min="13589" max="13824" width="9" style="3"/>
    <col min="13825" max="13825" width="3.5" style="3" customWidth="1"/>
    <col min="13826" max="13826" width="7.25" style="3" customWidth="1"/>
    <col min="13827" max="13827" width="6.625" style="3" customWidth="1"/>
    <col min="13828" max="13828" width="6.5" style="3" customWidth="1"/>
    <col min="13829" max="13829" width="5.75" style="3" customWidth="1"/>
    <col min="13830" max="13830" width="4.125" style="3" customWidth="1"/>
    <col min="13831" max="13831" width="4.375" style="3" customWidth="1"/>
    <col min="13832" max="13832" width="3.375" style="3" customWidth="1"/>
    <col min="13833" max="13834" width="7" style="3" customWidth="1"/>
    <col min="13835" max="13835" width="6.125" style="3" customWidth="1"/>
    <col min="13836" max="13837" width="5.75" style="3" customWidth="1"/>
    <col min="13838" max="13838" width="5.375" style="3" customWidth="1"/>
    <col min="13839" max="13840" width="3.875" style="3" customWidth="1"/>
    <col min="13841" max="13841" width="5.5" style="3" customWidth="1"/>
    <col min="13842" max="13842" width="4.375" style="3" customWidth="1"/>
    <col min="13843" max="13843" width="9" style="3"/>
    <col min="13844" max="13844" width="9.125" style="3" bestFit="1" customWidth="1"/>
    <col min="13845" max="14080" width="9" style="3"/>
    <col min="14081" max="14081" width="3.5" style="3" customWidth="1"/>
    <col min="14082" max="14082" width="7.25" style="3" customWidth="1"/>
    <col min="14083" max="14083" width="6.625" style="3" customWidth="1"/>
    <col min="14084" max="14084" width="6.5" style="3" customWidth="1"/>
    <col min="14085" max="14085" width="5.75" style="3" customWidth="1"/>
    <col min="14086" max="14086" width="4.125" style="3" customWidth="1"/>
    <col min="14087" max="14087" width="4.375" style="3" customWidth="1"/>
    <col min="14088" max="14088" width="3.375" style="3" customWidth="1"/>
    <col min="14089" max="14090" width="7" style="3" customWidth="1"/>
    <col min="14091" max="14091" width="6.125" style="3" customWidth="1"/>
    <col min="14092" max="14093" width="5.75" style="3" customWidth="1"/>
    <col min="14094" max="14094" width="5.375" style="3" customWidth="1"/>
    <col min="14095" max="14096" width="3.875" style="3" customWidth="1"/>
    <col min="14097" max="14097" width="5.5" style="3" customWidth="1"/>
    <col min="14098" max="14098" width="4.375" style="3" customWidth="1"/>
    <col min="14099" max="14099" width="9" style="3"/>
    <col min="14100" max="14100" width="9.125" style="3" bestFit="1" customWidth="1"/>
    <col min="14101" max="14336" width="9" style="3"/>
    <col min="14337" max="14337" width="3.5" style="3" customWidth="1"/>
    <col min="14338" max="14338" width="7.25" style="3" customWidth="1"/>
    <col min="14339" max="14339" width="6.625" style="3" customWidth="1"/>
    <col min="14340" max="14340" width="6.5" style="3" customWidth="1"/>
    <col min="14341" max="14341" width="5.75" style="3" customWidth="1"/>
    <col min="14342" max="14342" width="4.125" style="3" customWidth="1"/>
    <col min="14343" max="14343" width="4.375" style="3" customWidth="1"/>
    <col min="14344" max="14344" width="3.375" style="3" customWidth="1"/>
    <col min="14345" max="14346" width="7" style="3" customWidth="1"/>
    <col min="14347" max="14347" width="6.125" style="3" customWidth="1"/>
    <col min="14348" max="14349" width="5.75" style="3" customWidth="1"/>
    <col min="14350" max="14350" width="5.375" style="3" customWidth="1"/>
    <col min="14351" max="14352" width="3.875" style="3" customWidth="1"/>
    <col min="14353" max="14353" width="5.5" style="3" customWidth="1"/>
    <col min="14354" max="14354" width="4.375" style="3" customWidth="1"/>
    <col min="14355" max="14355" width="9" style="3"/>
    <col min="14356" max="14356" width="9.125" style="3" bestFit="1" customWidth="1"/>
    <col min="14357" max="14592" width="9" style="3"/>
    <col min="14593" max="14593" width="3.5" style="3" customWidth="1"/>
    <col min="14594" max="14594" width="7.25" style="3" customWidth="1"/>
    <col min="14595" max="14595" width="6.625" style="3" customWidth="1"/>
    <col min="14596" max="14596" width="6.5" style="3" customWidth="1"/>
    <col min="14597" max="14597" width="5.75" style="3" customWidth="1"/>
    <col min="14598" max="14598" width="4.125" style="3" customWidth="1"/>
    <col min="14599" max="14599" width="4.375" style="3" customWidth="1"/>
    <col min="14600" max="14600" width="3.375" style="3" customWidth="1"/>
    <col min="14601" max="14602" width="7" style="3" customWidth="1"/>
    <col min="14603" max="14603" width="6.125" style="3" customWidth="1"/>
    <col min="14604" max="14605" width="5.75" style="3" customWidth="1"/>
    <col min="14606" max="14606" width="5.375" style="3" customWidth="1"/>
    <col min="14607" max="14608" width="3.875" style="3" customWidth="1"/>
    <col min="14609" max="14609" width="5.5" style="3" customWidth="1"/>
    <col min="14610" max="14610" width="4.375" style="3" customWidth="1"/>
    <col min="14611" max="14611" width="9" style="3"/>
    <col min="14612" max="14612" width="9.125" style="3" bestFit="1" customWidth="1"/>
    <col min="14613" max="14848" width="9" style="3"/>
    <col min="14849" max="14849" width="3.5" style="3" customWidth="1"/>
    <col min="14850" max="14850" width="7.25" style="3" customWidth="1"/>
    <col min="14851" max="14851" width="6.625" style="3" customWidth="1"/>
    <col min="14852" max="14852" width="6.5" style="3" customWidth="1"/>
    <col min="14853" max="14853" width="5.75" style="3" customWidth="1"/>
    <col min="14854" max="14854" width="4.125" style="3" customWidth="1"/>
    <col min="14855" max="14855" width="4.375" style="3" customWidth="1"/>
    <col min="14856" max="14856" width="3.375" style="3" customWidth="1"/>
    <col min="14857" max="14858" width="7" style="3" customWidth="1"/>
    <col min="14859" max="14859" width="6.125" style="3" customWidth="1"/>
    <col min="14860" max="14861" width="5.75" style="3" customWidth="1"/>
    <col min="14862" max="14862" width="5.375" style="3" customWidth="1"/>
    <col min="14863" max="14864" width="3.875" style="3" customWidth="1"/>
    <col min="14865" max="14865" width="5.5" style="3" customWidth="1"/>
    <col min="14866" max="14866" width="4.375" style="3" customWidth="1"/>
    <col min="14867" max="14867" width="9" style="3"/>
    <col min="14868" max="14868" width="9.125" style="3" bestFit="1" customWidth="1"/>
    <col min="14869" max="15104" width="9" style="3"/>
    <col min="15105" max="15105" width="3.5" style="3" customWidth="1"/>
    <col min="15106" max="15106" width="7.25" style="3" customWidth="1"/>
    <col min="15107" max="15107" width="6.625" style="3" customWidth="1"/>
    <col min="15108" max="15108" width="6.5" style="3" customWidth="1"/>
    <col min="15109" max="15109" width="5.75" style="3" customWidth="1"/>
    <col min="15110" max="15110" width="4.125" style="3" customWidth="1"/>
    <col min="15111" max="15111" width="4.375" style="3" customWidth="1"/>
    <col min="15112" max="15112" width="3.375" style="3" customWidth="1"/>
    <col min="15113" max="15114" width="7" style="3" customWidth="1"/>
    <col min="15115" max="15115" width="6.125" style="3" customWidth="1"/>
    <col min="15116" max="15117" width="5.75" style="3" customWidth="1"/>
    <col min="15118" max="15118" width="5.375" style="3" customWidth="1"/>
    <col min="15119" max="15120" width="3.875" style="3" customWidth="1"/>
    <col min="15121" max="15121" width="5.5" style="3" customWidth="1"/>
    <col min="15122" max="15122" width="4.375" style="3" customWidth="1"/>
    <col min="15123" max="15123" width="9" style="3"/>
    <col min="15124" max="15124" width="9.125" style="3" bestFit="1" customWidth="1"/>
    <col min="15125" max="15360" width="9" style="3"/>
    <col min="15361" max="15361" width="3.5" style="3" customWidth="1"/>
    <col min="15362" max="15362" width="7.25" style="3" customWidth="1"/>
    <col min="15363" max="15363" width="6.625" style="3" customWidth="1"/>
    <col min="15364" max="15364" width="6.5" style="3" customWidth="1"/>
    <col min="15365" max="15365" width="5.75" style="3" customWidth="1"/>
    <col min="15366" max="15366" width="4.125" style="3" customWidth="1"/>
    <col min="15367" max="15367" width="4.375" style="3" customWidth="1"/>
    <col min="15368" max="15368" width="3.375" style="3" customWidth="1"/>
    <col min="15369" max="15370" width="7" style="3" customWidth="1"/>
    <col min="15371" max="15371" width="6.125" style="3" customWidth="1"/>
    <col min="15372" max="15373" width="5.75" style="3" customWidth="1"/>
    <col min="15374" max="15374" width="5.375" style="3" customWidth="1"/>
    <col min="15375" max="15376" width="3.875" style="3" customWidth="1"/>
    <col min="15377" max="15377" width="5.5" style="3" customWidth="1"/>
    <col min="15378" max="15378" width="4.375" style="3" customWidth="1"/>
    <col min="15379" max="15379" width="9" style="3"/>
    <col min="15380" max="15380" width="9.125" style="3" bestFit="1" customWidth="1"/>
    <col min="15381" max="15616" width="9" style="3"/>
    <col min="15617" max="15617" width="3.5" style="3" customWidth="1"/>
    <col min="15618" max="15618" width="7.25" style="3" customWidth="1"/>
    <col min="15619" max="15619" width="6.625" style="3" customWidth="1"/>
    <col min="15620" max="15620" width="6.5" style="3" customWidth="1"/>
    <col min="15621" max="15621" width="5.75" style="3" customWidth="1"/>
    <col min="15622" max="15622" width="4.125" style="3" customWidth="1"/>
    <col min="15623" max="15623" width="4.375" style="3" customWidth="1"/>
    <col min="15624" max="15624" width="3.375" style="3" customWidth="1"/>
    <col min="15625" max="15626" width="7" style="3" customWidth="1"/>
    <col min="15627" max="15627" width="6.125" style="3" customWidth="1"/>
    <col min="15628" max="15629" width="5.75" style="3" customWidth="1"/>
    <col min="15630" max="15630" width="5.375" style="3" customWidth="1"/>
    <col min="15631" max="15632" width="3.875" style="3" customWidth="1"/>
    <col min="15633" max="15633" width="5.5" style="3" customWidth="1"/>
    <col min="15634" max="15634" width="4.375" style="3" customWidth="1"/>
    <col min="15635" max="15635" width="9" style="3"/>
    <col min="15636" max="15636" width="9.125" style="3" bestFit="1" customWidth="1"/>
    <col min="15637" max="15872" width="9" style="3"/>
    <col min="15873" max="15873" width="3.5" style="3" customWidth="1"/>
    <col min="15874" max="15874" width="7.25" style="3" customWidth="1"/>
    <col min="15875" max="15875" width="6.625" style="3" customWidth="1"/>
    <col min="15876" max="15876" width="6.5" style="3" customWidth="1"/>
    <col min="15877" max="15877" width="5.75" style="3" customWidth="1"/>
    <col min="15878" max="15878" width="4.125" style="3" customWidth="1"/>
    <col min="15879" max="15879" width="4.375" style="3" customWidth="1"/>
    <col min="15880" max="15880" width="3.375" style="3" customWidth="1"/>
    <col min="15881" max="15882" width="7" style="3" customWidth="1"/>
    <col min="15883" max="15883" width="6.125" style="3" customWidth="1"/>
    <col min="15884" max="15885" width="5.75" style="3" customWidth="1"/>
    <col min="15886" max="15886" width="5.375" style="3" customWidth="1"/>
    <col min="15887" max="15888" width="3.875" style="3" customWidth="1"/>
    <col min="15889" max="15889" width="5.5" style="3" customWidth="1"/>
    <col min="15890" max="15890" width="4.375" style="3" customWidth="1"/>
    <col min="15891" max="15891" width="9" style="3"/>
    <col min="15892" max="15892" width="9.125" style="3" bestFit="1" customWidth="1"/>
    <col min="15893" max="16128" width="9" style="3"/>
    <col min="16129" max="16129" width="3.5" style="3" customWidth="1"/>
    <col min="16130" max="16130" width="7.25" style="3" customWidth="1"/>
    <col min="16131" max="16131" width="6.625" style="3" customWidth="1"/>
    <col min="16132" max="16132" width="6.5" style="3" customWidth="1"/>
    <col min="16133" max="16133" width="5.75" style="3" customWidth="1"/>
    <col min="16134" max="16134" width="4.125" style="3" customWidth="1"/>
    <col min="16135" max="16135" width="4.375" style="3" customWidth="1"/>
    <col min="16136" max="16136" width="3.375" style="3" customWidth="1"/>
    <col min="16137" max="16138" width="7" style="3" customWidth="1"/>
    <col min="16139" max="16139" width="6.125" style="3" customWidth="1"/>
    <col min="16140" max="16141" width="5.75" style="3" customWidth="1"/>
    <col min="16142" max="16142" width="5.375" style="3" customWidth="1"/>
    <col min="16143" max="16144" width="3.875" style="3" customWidth="1"/>
    <col min="16145" max="16145" width="5.5" style="3" customWidth="1"/>
    <col min="16146" max="16146" width="4.375" style="3" customWidth="1"/>
    <col min="16147" max="16147" width="9" style="3"/>
    <col min="16148" max="16148" width="9.125" style="3" bestFit="1" customWidth="1"/>
    <col min="16149" max="16384" width="9" style="3"/>
  </cols>
  <sheetData>
    <row r="2" spans="1:22" ht="17.25" x14ac:dyDescent="0.2">
      <c r="A2" s="1" t="s">
        <v>0</v>
      </c>
      <c r="B2" s="2"/>
      <c r="T2" s="126"/>
    </row>
    <row r="3" spans="1:22" x14ac:dyDescent="0.15">
      <c r="A3" s="192" t="s">
        <v>1</v>
      </c>
      <c r="B3" s="193"/>
      <c r="C3" s="198" t="s">
        <v>2</v>
      </c>
      <c r="D3" s="199"/>
      <c r="E3" s="199"/>
      <c r="F3" s="199"/>
      <c r="G3" s="199"/>
      <c r="H3" s="200"/>
      <c r="I3" s="192" t="s">
        <v>3</v>
      </c>
      <c r="J3" s="201"/>
      <c r="K3" s="201"/>
      <c r="L3" s="201"/>
      <c r="M3" s="201"/>
      <c r="N3" s="201"/>
      <c r="O3" s="201"/>
      <c r="P3" s="202"/>
      <c r="Q3" s="203" t="s">
        <v>4</v>
      </c>
      <c r="R3" s="204"/>
      <c r="T3" s="126"/>
    </row>
    <row r="4" spans="1:22" x14ac:dyDescent="0.15">
      <c r="A4" s="194"/>
      <c r="B4" s="195"/>
      <c r="C4" s="187" t="s">
        <v>5</v>
      </c>
      <c r="D4" s="191"/>
      <c r="E4" s="191"/>
      <c r="F4" s="191"/>
      <c r="G4" s="188"/>
      <c r="H4" s="205" t="s">
        <v>6</v>
      </c>
      <c r="I4" s="207" t="s">
        <v>7</v>
      </c>
      <c r="J4" s="207"/>
      <c r="K4" s="207"/>
      <c r="L4" s="207"/>
      <c r="M4" s="207"/>
      <c r="N4" s="207"/>
      <c r="O4" s="208"/>
      <c r="P4" s="209" t="s">
        <v>8</v>
      </c>
      <c r="Q4" s="211" t="s">
        <v>9</v>
      </c>
      <c r="R4" s="213" t="s">
        <v>10</v>
      </c>
      <c r="T4" s="126"/>
    </row>
    <row r="5" spans="1:22" x14ac:dyDescent="0.15">
      <c r="A5" s="194"/>
      <c r="B5" s="195"/>
      <c r="C5" s="5"/>
      <c r="D5" s="187" t="s">
        <v>11</v>
      </c>
      <c r="E5" s="188"/>
      <c r="F5" s="189" t="s">
        <v>12</v>
      </c>
      <c r="G5" s="190"/>
      <c r="H5" s="206"/>
      <c r="I5" s="6"/>
      <c r="J5" s="187" t="s">
        <v>11</v>
      </c>
      <c r="K5" s="191"/>
      <c r="L5" s="188"/>
      <c r="M5" s="191" t="s">
        <v>12</v>
      </c>
      <c r="N5" s="191"/>
      <c r="O5" s="188"/>
      <c r="P5" s="210"/>
      <c r="Q5" s="212"/>
      <c r="R5" s="214"/>
      <c r="T5" s="126"/>
    </row>
    <row r="6" spans="1:22" ht="54.75" customHeight="1" x14ac:dyDescent="0.15">
      <c r="A6" s="194"/>
      <c r="B6" s="195"/>
      <c r="C6" s="7"/>
      <c r="D6" s="7"/>
      <c r="E6" s="8" t="s">
        <v>13</v>
      </c>
      <c r="F6" s="9"/>
      <c r="G6" s="10" t="s">
        <v>14</v>
      </c>
      <c r="H6" s="206"/>
      <c r="I6" s="9"/>
      <c r="J6" s="7"/>
      <c r="K6" s="10" t="s">
        <v>13</v>
      </c>
      <c r="L6" s="11" t="s">
        <v>15</v>
      </c>
      <c r="M6" s="9"/>
      <c r="N6" s="10" t="s">
        <v>16</v>
      </c>
      <c r="O6" s="8" t="s">
        <v>17</v>
      </c>
      <c r="P6" s="210"/>
      <c r="Q6" s="212"/>
      <c r="R6" s="214"/>
      <c r="T6" s="126"/>
    </row>
    <row r="7" spans="1:22" ht="12.75" customHeight="1" x14ac:dyDescent="0.15">
      <c r="A7" s="196"/>
      <c r="B7" s="197"/>
      <c r="C7" s="12" t="s">
        <v>18</v>
      </c>
      <c r="D7" s="12"/>
      <c r="E7" s="13"/>
      <c r="F7" s="14"/>
      <c r="G7" s="13"/>
      <c r="H7" s="15" t="s">
        <v>19</v>
      </c>
      <c r="I7" s="14" t="s">
        <v>20</v>
      </c>
      <c r="J7" s="16"/>
      <c r="K7" s="17"/>
      <c r="L7" s="13" t="s">
        <v>21</v>
      </c>
      <c r="M7" s="18"/>
      <c r="N7" s="18"/>
      <c r="O7" s="13" t="s">
        <v>21</v>
      </c>
      <c r="P7" s="19" t="s">
        <v>22</v>
      </c>
      <c r="Q7" s="20" t="s">
        <v>20</v>
      </c>
      <c r="R7" s="21"/>
      <c r="T7" s="126" t="s">
        <v>23</v>
      </c>
    </row>
    <row r="8" spans="1:22" ht="22.5" customHeight="1" x14ac:dyDescent="0.15">
      <c r="A8" s="168" t="s">
        <v>24</v>
      </c>
      <c r="B8" s="169"/>
      <c r="C8" s="22">
        <f>D8+F8</f>
        <v>96731</v>
      </c>
      <c r="D8" s="23">
        <v>96731</v>
      </c>
      <c r="E8" s="24">
        <v>5296</v>
      </c>
      <c r="F8" s="25"/>
      <c r="G8" s="24"/>
      <c r="H8" s="215">
        <f>C8*100/T8</f>
        <v>4.7839055117954468</v>
      </c>
      <c r="I8" s="27">
        <f>J8+M8</f>
        <v>109012</v>
      </c>
      <c r="J8" s="23">
        <v>109012</v>
      </c>
      <c r="K8" s="28">
        <v>63510</v>
      </c>
      <c r="L8" s="24"/>
      <c r="M8" s="25"/>
      <c r="N8" s="29"/>
      <c r="O8" s="24"/>
      <c r="P8" s="30">
        <f>I8/T8</f>
        <v>5.3912717500268298E-2</v>
      </c>
      <c r="Q8" s="31"/>
      <c r="R8" s="32"/>
      <c r="T8" s="135">
        <v>2022009</v>
      </c>
      <c r="U8" s="143" t="s">
        <v>25</v>
      </c>
      <c r="V8" s="144"/>
    </row>
    <row r="9" spans="1:22" ht="22.5" customHeight="1" x14ac:dyDescent="0.15">
      <c r="A9" s="147" t="s">
        <v>26</v>
      </c>
      <c r="B9" s="169"/>
      <c r="C9" s="22">
        <f>D9+F9</f>
        <v>32248</v>
      </c>
      <c r="D9" s="23">
        <v>32248</v>
      </c>
      <c r="E9" s="24">
        <v>3064</v>
      </c>
      <c r="F9" s="25"/>
      <c r="G9" s="24"/>
      <c r="H9" s="163">
        <f>C9*100/T9</f>
        <v>8.7598775442571029</v>
      </c>
      <c r="I9" s="27">
        <f>J9+M9</f>
        <v>817987</v>
      </c>
      <c r="J9" s="23">
        <v>817987</v>
      </c>
      <c r="K9" s="28">
        <v>296425</v>
      </c>
      <c r="L9" s="24">
        <v>13340</v>
      </c>
      <c r="M9" s="25"/>
      <c r="N9" s="29"/>
      <c r="O9" s="24"/>
      <c r="P9" s="175">
        <f>(I9+I10)/T9</f>
        <v>3.5678464033379242</v>
      </c>
      <c r="Q9" s="33">
        <v>12733</v>
      </c>
      <c r="R9" s="24">
        <v>71</v>
      </c>
      <c r="T9" s="167">
        <v>368133</v>
      </c>
      <c r="U9" s="149" t="s">
        <v>27</v>
      </c>
      <c r="V9" s="144"/>
    </row>
    <row r="10" spans="1:22" ht="22.5" customHeight="1" x14ac:dyDescent="0.15">
      <c r="A10" s="147" t="s">
        <v>28</v>
      </c>
      <c r="B10" s="169"/>
      <c r="C10" s="22">
        <f>D10+F10</f>
        <v>16306</v>
      </c>
      <c r="D10" s="23">
        <v>16021</v>
      </c>
      <c r="E10" s="24">
        <v>2189</v>
      </c>
      <c r="F10" s="33">
        <v>285</v>
      </c>
      <c r="G10" s="34">
        <v>59</v>
      </c>
      <c r="H10" s="164"/>
      <c r="I10" s="27">
        <f>J10+M10</f>
        <v>495455</v>
      </c>
      <c r="J10" s="23">
        <v>422890</v>
      </c>
      <c r="K10" s="28">
        <v>170882</v>
      </c>
      <c r="L10" s="24">
        <v>0</v>
      </c>
      <c r="M10" s="33">
        <v>72565</v>
      </c>
      <c r="N10" s="28">
        <v>33345</v>
      </c>
      <c r="O10" s="24">
        <v>0</v>
      </c>
      <c r="P10" s="177"/>
      <c r="Q10" s="33">
        <v>45895</v>
      </c>
      <c r="R10" s="24">
        <v>76</v>
      </c>
      <c r="T10" s="167"/>
      <c r="U10" s="149" t="s">
        <v>29</v>
      </c>
      <c r="V10" s="144"/>
    </row>
    <row r="11" spans="1:22" ht="22.5" customHeight="1" x14ac:dyDescent="0.15">
      <c r="A11" s="170" t="s">
        <v>30</v>
      </c>
      <c r="B11" s="181"/>
      <c r="C11" s="22">
        <f t="shared" ref="C11:C74" si="0">D11+F11</f>
        <v>22119</v>
      </c>
      <c r="D11" s="23">
        <v>22119</v>
      </c>
      <c r="E11" s="24">
        <v>2382</v>
      </c>
      <c r="F11" s="25"/>
      <c r="G11" s="24"/>
      <c r="H11" s="163">
        <f>(C11+C12+C13+C14+C15+C16+C17+C18+C19+C20+C21)*100/T11</f>
        <v>22.210843549755683</v>
      </c>
      <c r="I11" s="27">
        <f>J11+M11</f>
        <v>576062</v>
      </c>
      <c r="J11" s="23">
        <v>576062</v>
      </c>
      <c r="K11" s="28">
        <v>198863</v>
      </c>
      <c r="L11" s="24">
        <v>30420</v>
      </c>
      <c r="M11" s="25"/>
      <c r="N11" s="29"/>
      <c r="O11" s="24"/>
      <c r="P11" s="165">
        <f>(I11+I12+I13+I14+I15+I16+I17+I18+I19+I20+I21)/T11</f>
        <v>6.5362712601206328</v>
      </c>
      <c r="Q11" s="33">
        <v>25287</v>
      </c>
      <c r="R11" s="24">
        <v>53</v>
      </c>
      <c r="T11" s="167">
        <v>239239</v>
      </c>
      <c r="U11" s="143" t="s">
        <v>31</v>
      </c>
      <c r="V11" s="144"/>
    </row>
    <row r="12" spans="1:22" ht="22.5" customHeight="1" x14ac:dyDescent="0.15">
      <c r="A12" s="35"/>
      <c r="B12" s="36" t="s">
        <v>32</v>
      </c>
      <c r="C12" s="22">
        <f t="shared" si="0"/>
        <v>3228</v>
      </c>
      <c r="D12" s="23">
        <v>3228</v>
      </c>
      <c r="E12" s="24">
        <v>492</v>
      </c>
      <c r="F12" s="25"/>
      <c r="G12" s="24"/>
      <c r="H12" s="185"/>
      <c r="I12" s="27">
        <f t="shared" ref="I12:I75" si="1">J12+M12</f>
        <v>89935</v>
      </c>
      <c r="J12" s="37">
        <v>89935</v>
      </c>
      <c r="K12" s="28">
        <v>43180</v>
      </c>
      <c r="L12" s="24">
        <v>316</v>
      </c>
      <c r="M12" s="25"/>
      <c r="N12" s="29"/>
      <c r="O12" s="24"/>
      <c r="P12" s="186"/>
      <c r="Q12" s="33"/>
      <c r="R12" s="24"/>
      <c r="T12" s="167"/>
      <c r="U12" s="127"/>
      <c r="V12" s="128" t="s">
        <v>32</v>
      </c>
    </row>
    <row r="13" spans="1:22" ht="22.5" customHeight="1" x14ac:dyDescent="0.15">
      <c r="A13" s="35"/>
      <c r="B13" s="39" t="s">
        <v>227</v>
      </c>
      <c r="C13" s="22">
        <f t="shared" si="0"/>
        <v>2169</v>
      </c>
      <c r="D13" s="23">
        <v>2169</v>
      </c>
      <c r="E13" s="24">
        <v>402</v>
      </c>
      <c r="F13" s="25"/>
      <c r="G13" s="24"/>
      <c r="H13" s="185"/>
      <c r="I13" s="27">
        <f t="shared" si="1"/>
        <v>77815</v>
      </c>
      <c r="J13" s="23">
        <v>77815</v>
      </c>
      <c r="K13" s="28">
        <v>38406</v>
      </c>
      <c r="L13" s="24">
        <v>249</v>
      </c>
      <c r="M13" s="25"/>
      <c r="N13" s="29"/>
      <c r="O13" s="24"/>
      <c r="P13" s="186"/>
      <c r="Q13" s="33"/>
      <c r="R13" s="24"/>
      <c r="T13" s="167"/>
      <c r="U13" s="127"/>
      <c r="V13" s="128" t="s">
        <v>33</v>
      </c>
    </row>
    <row r="14" spans="1:22" ht="22.5" customHeight="1" x14ac:dyDescent="0.15">
      <c r="A14" s="35"/>
      <c r="B14" s="39" t="s">
        <v>34</v>
      </c>
      <c r="C14" s="22">
        <f t="shared" si="0"/>
        <v>8813</v>
      </c>
      <c r="D14" s="23">
        <v>8813</v>
      </c>
      <c r="E14" s="24">
        <v>1190</v>
      </c>
      <c r="F14" s="25"/>
      <c r="G14" s="24"/>
      <c r="H14" s="185"/>
      <c r="I14" s="27">
        <f t="shared" si="1"/>
        <v>251715</v>
      </c>
      <c r="J14" s="23">
        <v>251715</v>
      </c>
      <c r="K14" s="28">
        <v>115997</v>
      </c>
      <c r="L14" s="34">
        <v>4670</v>
      </c>
      <c r="M14" s="25"/>
      <c r="N14" s="29"/>
      <c r="O14" s="24"/>
      <c r="P14" s="186"/>
      <c r="Q14" s="33"/>
      <c r="R14" s="24"/>
      <c r="T14" s="167"/>
      <c r="U14" s="127"/>
      <c r="V14" s="128" t="s">
        <v>35</v>
      </c>
    </row>
    <row r="15" spans="1:22" ht="22.5" customHeight="1" x14ac:dyDescent="0.15">
      <c r="A15" s="35"/>
      <c r="B15" s="40" t="s">
        <v>36</v>
      </c>
      <c r="C15" s="22">
        <f t="shared" si="0"/>
        <v>2270</v>
      </c>
      <c r="D15" s="23">
        <v>2270</v>
      </c>
      <c r="E15" s="24">
        <v>355</v>
      </c>
      <c r="F15" s="25"/>
      <c r="G15" s="24"/>
      <c r="H15" s="185"/>
      <c r="I15" s="27">
        <f t="shared" si="1"/>
        <v>70958</v>
      </c>
      <c r="J15" s="23">
        <v>70958</v>
      </c>
      <c r="K15" s="28">
        <v>33578</v>
      </c>
      <c r="L15" s="24">
        <v>403</v>
      </c>
      <c r="M15" s="25"/>
      <c r="N15" s="29"/>
      <c r="O15" s="24"/>
      <c r="P15" s="186"/>
      <c r="Q15" s="33"/>
      <c r="R15" s="24"/>
      <c r="T15" s="167"/>
      <c r="U15" s="127"/>
      <c r="V15" s="128" t="s">
        <v>36</v>
      </c>
    </row>
    <row r="16" spans="1:22" ht="22.5" customHeight="1" x14ac:dyDescent="0.15">
      <c r="A16" s="41"/>
      <c r="B16" s="40" t="s">
        <v>37</v>
      </c>
      <c r="C16" s="22">
        <f t="shared" si="0"/>
        <v>2082</v>
      </c>
      <c r="D16" s="23">
        <v>2082</v>
      </c>
      <c r="E16" s="24">
        <v>479</v>
      </c>
      <c r="F16" s="25"/>
      <c r="G16" s="24"/>
      <c r="H16" s="185"/>
      <c r="I16" s="27">
        <f t="shared" si="1"/>
        <v>93818</v>
      </c>
      <c r="J16" s="23">
        <v>93818</v>
      </c>
      <c r="K16" s="28">
        <v>50214</v>
      </c>
      <c r="L16" s="24">
        <v>294</v>
      </c>
      <c r="M16" s="25"/>
      <c r="N16" s="29"/>
      <c r="O16" s="24"/>
      <c r="P16" s="186"/>
      <c r="Q16" s="33"/>
      <c r="R16" s="24"/>
      <c r="T16" s="167"/>
      <c r="U16" s="127"/>
      <c r="V16" s="128" t="s">
        <v>37</v>
      </c>
    </row>
    <row r="17" spans="1:22" ht="22.5" customHeight="1" x14ac:dyDescent="0.15">
      <c r="A17" s="41"/>
      <c r="B17" s="42" t="s">
        <v>38</v>
      </c>
      <c r="C17" s="22">
        <f t="shared" si="0"/>
        <v>844</v>
      </c>
      <c r="D17" s="23">
        <v>844</v>
      </c>
      <c r="E17" s="24">
        <v>178</v>
      </c>
      <c r="F17" s="25"/>
      <c r="G17" s="24"/>
      <c r="H17" s="185"/>
      <c r="I17" s="27">
        <f t="shared" si="1"/>
        <v>48770</v>
      </c>
      <c r="J17" s="23">
        <v>48770</v>
      </c>
      <c r="K17" s="28">
        <v>22854</v>
      </c>
      <c r="L17" s="24">
        <v>102</v>
      </c>
      <c r="M17" s="25"/>
      <c r="N17" s="29"/>
      <c r="O17" s="24"/>
      <c r="P17" s="186"/>
      <c r="Q17" s="33"/>
      <c r="R17" s="24"/>
      <c r="T17" s="167"/>
      <c r="U17" s="127"/>
      <c r="V17" s="128" t="s">
        <v>39</v>
      </c>
    </row>
    <row r="18" spans="1:22" ht="22.5" customHeight="1" x14ac:dyDescent="0.15">
      <c r="A18" s="41"/>
      <c r="B18" s="42" t="s">
        <v>40</v>
      </c>
      <c r="C18" s="22">
        <f t="shared" si="0"/>
        <v>2072</v>
      </c>
      <c r="D18" s="23">
        <v>2072</v>
      </c>
      <c r="E18" s="24">
        <v>393</v>
      </c>
      <c r="F18" s="25"/>
      <c r="G18" s="24"/>
      <c r="H18" s="185"/>
      <c r="I18" s="27">
        <f t="shared" si="1"/>
        <v>70347</v>
      </c>
      <c r="J18" s="23">
        <v>70347</v>
      </c>
      <c r="K18" s="28">
        <v>33193</v>
      </c>
      <c r="L18" s="24">
        <v>420</v>
      </c>
      <c r="M18" s="25"/>
      <c r="N18" s="29"/>
      <c r="O18" s="24"/>
      <c r="P18" s="186"/>
      <c r="Q18" s="33"/>
      <c r="R18" s="24"/>
      <c r="T18" s="167"/>
      <c r="U18" s="127"/>
      <c r="V18" s="128" t="s">
        <v>40</v>
      </c>
    </row>
    <row r="19" spans="1:22" ht="22.5" customHeight="1" x14ac:dyDescent="0.15">
      <c r="A19" s="41"/>
      <c r="B19" s="42" t="s">
        <v>41</v>
      </c>
      <c r="C19" s="22">
        <f t="shared" si="0"/>
        <v>3509</v>
      </c>
      <c r="D19" s="23">
        <v>3509</v>
      </c>
      <c r="E19" s="24">
        <v>662</v>
      </c>
      <c r="F19" s="25"/>
      <c r="G19" s="24"/>
      <c r="H19" s="185"/>
      <c r="I19" s="27">
        <f t="shared" si="1"/>
        <v>101422</v>
      </c>
      <c r="J19" s="23">
        <v>101422</v>
      </c>
      <c r="K19" s="28">
        <v>47110</v>
      </c>
      <c r="L19" s="24">
        <v>593</v>
      </c>
      <c r="M19" s="25"/>
      <c r="N19" s="29"/>
      <c r="O19" s="24"/>
      <c r="P19" s="186"/>
      <c r="Q19" s="33"/>
      <c r="R19" s="24"/>
      <c r="T19" s="167"/>
      <c r="U19" s="127"/>
      <c r="V19" s="128" t="s">
        <v>41</v>
      </c>
    </row>
    <row r="20" spans="1:22" ht="22.5" customHeight="1" x14ac:dyDescent="0.15">
      <c r="A20" s="35"/>
      <c r="B20" s="39" t="s">
        <v>42</v>
      </c>
      <c r="C20" s="22">
        <f>D20+F20</f>
        <v>3798</v>
      </c>
      <c r="D20" s="23">
        <v>3798</v>
      </c>
      <c r="E20" s="24">
        <v>568</v>
      </c>
      <c r="F20" s="25"/>
      <c r="G20" s="24"/>
      <c r="H20" s="185"/>
      <c r="I20" s="27">
        <f>J20+M20</f>
        <v>97775</v>
      </c>
      <c r="J20" s="23">
        <v>97775</v>
      </c>
      <c r="K20" s="28">
        <v>46958</v>
      </c>
      <c r="L20" s="24">
        <v>643</v>
      </c>
      <c r="M20" s="25"/>
      <c r="N20" s="29"/>
      <c r="O20" s="24"/>
      <c r="P20" s="186"/>
      <c r="Q20" s="33"/>
      <c r="R20" s="24"/>
      <c r="T20" s="167"/>
      <c r="U20" s="127"/>
      <c r="V20" s="128" t="s">
        <v>42</v>
      </c>
    </row>
    <row r="21" spans="1:22" ht="22.5" customHeight="1" x14ac:dyDescent="0.15">
      <c r="A21" s="43"/>
      <c r="B21" s="39" t="s">
        <v>43</v>
      </c>
      <c r="C21" s="22">
        <f t="shared" si="0"/>
        <v>2233</v>
      </c>
      <c r="D21" s="23">
        <v>2233</v>
      </c>
      <c r="E21" s="24">
        <v>421</v>
      </c>
      <c r="F21" s="25"/>
      <c r="G21" s="24"/>
      <c r="H21" s="164"/>
      <c r="I21" s="27">
        <f t="shared" si="1"/>
        <v>85114</v>
      </c>
      <c r="J21" s="23">
        <v>85114</v>
      </c>
      <c r="K21" s="28">
        <v>42158</v>
      </c>
      <c r="L21" s="24">
        <v>647</v>
      </c>
      <c r="M21" s="25"/>
      <c r="N21" s="29"/>
      <c r="O21" s="24"/>
      <c r="P21" s="166"/>
      <c r="Q21" s="33"/>
      <c r="R21" s="24"/>
      <c r="T21" s="167"/>
      <c r="U21" s="127"/>
      <c r="V21" s="128" t="s">
        <v>42</v>
      </c>
    </row>
    <row r="22" spans="1:22" ht="22.5" customHeight="1" x14ac:dyDescent="0.15">
      <c r="A22" s="147" t="s">
        <v>44</v>
      </c>
      <c r="B22" s="169"/>
      <c r="C22" s="22">
        <f>D22+F22</f>
        <v>17456</v>
      </c>
      <c r="D22" s="37">
        <v>17234</v>
      </c>
      <c r="E22" s="44">
        <v>1505</v>
      </c>
      <c r="F22" s="25">
        <v>222</v>
      </c>
      <c r="G22" s="24">
        <v>4</v>
      </c>
      <c r="H22" s="172">
        <f>(C22+C23+C24)*100/T22</f>
        <v>17.186464912798517</v>
      </c>
      <c r="I22" s="27">
        <f>J22+M22</f>
        <v>351351</v>
      </c>
      <c r="J22" s="23">
        <v>341432</v>
      </c>
      <c r="K22" s="28">
        <v>128005</v>
      </c>
      <c r="L22" s="24"/>
      <c r="M22" s="33">
        <v>9919</v>
      </c>
      <c r="N22" s="29">
        <v>1565</v>
      </c>
      <c r="O22" s="24"/>
      <c r="P22" s="165">
        <f>(I22+I23+I24+I25)/T22</f>
        <v>4.2487816716186879</v>
      </c>
      <c r="Q22" s="33">
        <v>7952</v>
      </c>
      <c r="R22" s="24">
        <v>93</v>
      </c>
      <c r="T22" s="167">
        <v>152463</v>
      </c>
      <c r="U22" s="149" t="s">
        <v>44</v>
      </c>
      <c r="V22" s="144"/>
    </row>
    <row r="23" spans="1:22" ht="22.5" customHeight="1" x14ac:dyDescent="0.15">
      <c r="A23" s="147" t="s">
        <v>45</v>
      </c>
      <c r="B23" s="169"/>
      <c r="C23" s="22">
        <f>D23+F23</f>
        <v>4544</v>
      </c>
      <c r="D23" s="23">
        <v>4544</v>
      </c>
      <c r="E23" s="44"/>
      <c r="F23" s="25"/>
      <c r="G23" s="24"/>
      <c r="H23" s="173"/>
      <c r="I23" s="27">
        <f t="shared" si="1"/>
        <v>177113</v>
      </c>
      <c r="J23" s="23">
        <v>163796</v>
      </c>
      <c r="K23" s="28">
        <v>72891</v>
      </c>
      <c r="L23" s="24"/>
      <c r="M23" s="33">
        <v>13317</v>
      </c>
      <c r="N23" s="28">
        <v>6261</v>
      </c>
      <c r="O23" s="24"/>
      <c r="P23" s="186"/>
      <c r="Q23" s="33">
        <v>6162</v>
      </c>
      <c r="R23" s="24">
        <v>36</v>
      </c>
      <c r="T23" s="167"/>
      <c r="U23" s="149" t="s">
        <v>46</v>
      </c>
      <c r="V23" s="144"/>
    </row>
    <row r="24" spans="1:22" ht="22.5" customHeight="1" x14ac:dyDescent="0.15">
      <c r="A24" s="183" t="s">
        <v>47</v>
      </c>
      <c r="B24" s="148"/>
      <c r="C24" s="22">
        <f t="shared" si="0"/>
        <v>4203</v>
      </c>
      <c r="D24" s="23">
        <v>4203</v>
      </c>
      <c r="E24" s="24">
        <v>232</v>
      </c>
      <c r="F24" s="25"/>
      <c r="G24" s="24"/>
      <c r="H24" s="174"/>
      <c r="I24" s="27">
        <f>J24+M24</f>
        <v>61312</v>
      </c>
      <c r="J24" s="23">
        <v>61312</v>
      </c>
      <c r="K24" s="28">
        <v>11803</v>
      </c>
      <c r="L24" s="24">
        <v>565</v>
      </c>
      <c r="M24" s="25"/>
      <c r="N24" s="29"/>
      <c r="O24" s="24"/>
      <c r="P24" s="186"/>
      <c r="Q24" s="33"/>
      <c r="R24" s="24"/>
      <c r="T24" s="167"/>
      <c r="U24" s="149" t="s">
        <v>48</v>
      </c>
      <c r="V24" s="144"/>
    </row>
    <row r="25" spans="1:22" ht="22.5" customHeight="1" x14ac:dyDescent="0.15">
      <c r="A25" s="147" t="s">
        <v>49</v>
      </c>
      <c r="B25" s="184"/>
      <c r="C25" s="22">
        <f t="shared" si="0"/>
        <v>2357</v>
      </c>
      <c r="D25" s="23">
        <v>2357</v>
      </c>
      <c r="E25" s="24">
        <v>306</v>
      </c>
      <c r="F25" s="25"/>
      <c r="G25" s="24"/>
      <c r="H25" s="45"/>
      <c r="I25" s="27">
        <f t="shared" si="1"/>
        <v>58006</v>
      </c>
      <c r="J25" s="23">
        <v>58006</v>
      </c>
      <c r="K25" s="46">
        <v>22049</v>
      </c>
      <c r="L25" s="24"/>
      <c r="M25" s="25"/>
      <c r="N25" s="29"/>
      <c r="O25" s="24"/>
      <c r="P25" s="166"/>
      <c r="Q25" s="33">
        <v>1140</v>
      </c>
      <c r="R25" s="24">
        <v>32</v>
      </c>
      <c r="T25" s="167"/>
      <c r="U25" s="149" t="s">
        <v>50</v>
      </c>
      <c r="V25" s="144"/>
    </row>
    <row r="26" spans="1:22" ht="22.5" customHeight="1" x14ac:dyDescent="0.15">
      <c r="A26" s="147" t="s">
        <v>51</v>
      </c>
      <c r="B26" s="148"/>
      <c r="C26" s="22">
        <f t="shared" si="0"/>
        <v>34060</v>
      </c>
      <c r="D26" s="23">
        <v>34060</v>
      </c>
      <c r="E26" s="24">
        <v>1749</v>
      </c>
      <c r="F26" s="25"/>
      <c r="G26" s="24"/>
      <c r="H26" s="26">
        <f>C26*100/T26</f>
        <v>73.016485518897255</v>
      </c>
      <c r="I26" s="27">
        <f t="shared" si="1"/>
        <v>189149</v>
      </c>
      <c r="J26" s="23">
        <v>189149</v>
      </c>
      <c r="K26" s="28">
        <v>96000</v>
      </c>
      <c r="L26" s="24">
        <v>5026</v>
      </c>
      <c r="M26" s="25"/>
      <c r="N26" s="29"/>
      <c r="O26" s="24"/>
      <c r="P26" s="30">
        <f>I26/T26</f>
        <v>4.0549017085771863</v>
      </c>
      <c r="Q26" s="33">
        <v>5226</v>
      </c>
      <c r="R26" s="24">
        <v>30</v>
      </c>
      <c r="T26" s="135">
        <v>46647</v>
      </c>
      <c r="U26" s="149" t="s">
        <v>52</v>
      </c>
      <c r="V26" s="144"/>
    </row>
    <row r="27" spans="1:22" ht="22.5" customHeight="1" x14ac:dyDescent="0.15">
      <c r="A27" s="170" t="s">
        <v>53</v>
      </c>
      <c r="B27" s="178"/>
      <c r="C27" s="22">
        <f t="shared" si="0"/>
        <v>19350</v>
      </c>
      <c r="D27" s="23">
        <v>19350</v>
      </c>
      <c r="E27" s="24">
        <v>2180</v>
      </c>
      <c r="F27" s="25">
        <v>0</v>
      </c>
      <c r="G27" s="24">
        <v>0</v>
      </c>
      <c r="H27" s="172">
        <f>(C27+C28+C29+C30+C31+C32+C33+C34+C35+C36+C37+C38+C39+C40+C41+C42+C43+C44+C45)*100/T27</f>
        <v>32.64937008856181</v>
      </c>
      <c r="I27" s="27">
        <f t="shared" si="1"/>
        <v>361403</v>
      </c>
      <c r="J27" s="23">
        <v>361403</v>
      </c>
      <c r="K27" s="28">
        <v>113864</v>
      </c>
      <c r="L27" s="24">
        <v>128</v>
      </c>
      <c r="M27" s="25">
        <v>0</v>
      </c>
      <c r="N27" s="29">
        <v>0</v>
      </c>
      <c r="O27" s="24">
        <v>0</v>
      </c>
      <c r="P27" s="175">
        <f>(I27+I28+I29+I30+I31+I32+I33+I34+I35+I36+I37+I38+I39+I40+I41+I42+I43+I44+I45)/T27</f>
        <v>6.7713816473327508</v>
      </c>
      <c r="Q27" s="33">
        <v>8418</v>
      </c>
      <c r="R27" s="24">
        <v>99</v>
      </c>
      <c r="T27" s="167">
        <v>96204</v>
      </c>
      <c r="U27" s="143" t="s">
        <v>54</v>
      </c>
      <c r="V27" s="144"/>
    </row>
    <row r="28" spans="1:22" ht="22.5" customHeight="1" x14ac:dyDescent="0.15">
      <c r="A28" s="41"/>
      <c r="B28" s="47" t="s">
        <v>55</v>
      </c>
      <c r="C28" s="22">
        <f t="shared" si="0"/>
        <v>185</v>
      </c>
      <c r="D28" s="23">
        <v>185</v>
      </c>
      <c r="E28" s="24">
        <v>89</v>
      </c>
      <c r="F28" s="25"/>
      <c r="G28" s="24"/>
      <c r="H28" s="173"/>
      <c r="I28" s="27">
        <f t="shared" si="1"/>
        <v>5123</v>
      </c>
      <c r="J28" s="23">
        <v>5123</v>
      </c>
      <c r="K28" s="28">
        <v>2016</v>
      </c>
      <c r="L28" s="24"/>
      <c r="M28" s="25"/>
      <c r="N28" s="29"/>
      <c r="O28" s="24"/>
      <c r="P28" s="176"/>
      <c r="Q28" s="33">
        <v>40</v>
      </c>
      <c r="R28" s="24">
        <v>2</v>
      </c>
      <c r="T28" s="167"/>
      <c r="U28" s="127"/>
      <c r="V28" s="127" t="s">
        <v>56</v>
      </c>
    </row>
    <row r="29" spans="1:22" ht="22.5" customHeight="1" x14ac:dyDescent="0.15">
      <c r="A29" s="41"/>
      <c r="B29" s="47" t="s">
        <v>57</v>
      </c>
      <c r="C29" s="22">
        <f t="shared" si="0"/>
        <v>111</v>
      </c>
      <c r="D29" s="23">
        <v>111</v>
      </c>
      <c r="E29" s="24">
        <v>58</v>
      </c>
      <c r="F29" s="25"/>
      <c r="G29" s="24"/>
      <c r="H29" s="173"/>
      <c r="I29" s="27">
        <f t="shared" si="1"/>
        <v>2783</v>
      </c>
      <c r="J29" s="23">
        <v>2783</v>
      </c>
      <c r="K29" s="28">
        <v>1228</v>
      </c>
      <c r="L29" s="24"/>
      <c r="M29" s="25"/>
      <c r="N29" s="29"/>
      <c r="O29" s="24"/>
      <c r="P29" s="176"/>
      <c r="Q29" s="33">
        <v>201</v>
      </c>
      <c r="R29" s="24">
        <v>3</v>
      </c>
      <c r="T29" s="167"/>
      <c r="U29" s="127"/>
      <c r="V29" s="127" t="s">
        <v>58</v>
      </c>
    </row>
    <row r="30" spans="1:22" ht="22.5" customHeight="1" x14ac:dyDescent="0.15">
      <c r="A30" s="41"/>
      <c r="B30" s="47" t="s">
        <v>59</v>
      </c>
      <c r="C30" s="22">
        <f t="shared" si="0"/>
        <v>114</v>
      </c>
      <c r="D30" s="23">
        <v>114</v>
      </c>
      <c r="E30" s="24">
        <v>56</v>
      </c>
      <c r="F30" s="25"/>
      <c r="G30" s="24"/>
      <c r="H30" s="173"/>
      <c r="I30" s="27">
        <f t="shared" si="1"/>
        <v>3901</v>
      </c>
      <c r="J30" s="37">
        <v>3901</v>
      </c>
      <c r="K30" s="28">
        <v>1809</v>
      </c>
      <c r="L30" s="24"/>
      <c r="M30" s="25"/>
      <c r="N30" s="29"/>
      <c r="O30" s="24"/>
      <c r="P30" s="176"/>
      <c r="Q30" s="33">
        <v>406</v>
      </c>
      <c r="R30" s="24">
        <v>1</v>
      </c>
      <c r="T30" s="167"/>
      <c r="U30" s="127"/>
      <c r="V30" s="127" t="s">
        <v>60</v>
      </c>
    </row>
    <row r="31" spans="1:22" ht="22.5" customHeight="1" x14ac:dyDescent="0.15">
      <c r="A31" s="41"/>
      <c r="B31" s="48" t="s">
        <v>61</v>
      </c>
      <c r="C31" s="22">
        <f t="shared" si="0"/>
        <v>148</v>
      </c>
      <c r="D31" s="23">
        <v>148</v>
      </c>
      <c r="E31" s="24">
        <v>85</v>
      </c>
      <c r="F31" s="25"/>
      <c r="G31" s="24"/>
      <c r="H31" s="173"/>
      <c r="I31" s="27">
        <f t="shared" si="1"/>
        <v>3307</v>
      </c>
      <c r="J31" s="23">
        <v>3307</v>
      </c>
      <c r="K31" s="28">
        <v>1564</v>
      </c>
      <c r="L31" s="24"/>
      <c r="M31" s="25"/>
      <c r="N31" s="29"/>
      <c r="O31" s="24"/>
      <c r="P31" s="176"/>
      <c r="Q31" s="33">
        <v>724</v>
      </c>
      <c r="R31" s="24">
        <v>2</v>
      </c>
      <c r="T31" s="167"/>
      <c r="U31" s="127"/>
      <c r="V31" s="127" t="s">
        <v>62</v>
      </c>
    </row>
    <row r="32" spans="1:22" ht="22.5" customHeight="1" x14ac:dyDescent="0.15">
      <c r="A32" s="41"/>
      <c r="B32" s="47" t="s">
        <v>63</v>
      </c>
      <c r="C32" s="22">
        <f t="shared" si="0"/>
        <v>635</v>
      </c>
      <c r="D32" s="23">
        <v>635</v>
      </c>
      <c r="E32" s="24">
        <v>431</v>
      </c>
      <c r="F32" s="25"/>
      <c r="G32" s="24"/>
      <c r="H32" s="173"/>
      <c r="I32" s="27">
        <f t="shared" si="1"/>
        <v>12403</v>
      </c>
      <c r="J32" s="23">
        <v>12403</v>
      </c>
      <c r="K32" s="28">
        <v>7003</v>
      </c>
      <c r="L32" s="24"/>
      <c r="M32" s="25"/>
      <c r="N32" s="29"/>
      <c r="O32" s="24"/>
      <c r="P32" s="176"/>
      <c r="Q32" s="33">
        <v>919</v>
      </c>
      <c r="R32" s="24">
        <v>35</v>
      </c>
      <c r="T32" s="167"/>
      <c r="U32" s="127"/>
      <c r="V32" s="127" t="s">
        <v>64</v>
      </c>
    </row>
    <row r="33" spans="1:22" ht="22.5" customHeight="1" x14ac:dyDescent="0.15">
      <c r="A33" s="41"/>
      <c r="B33" s="49" t="s">
        <v>65</v>
      </c>
      <c r="C33" s="22">
        <f t="shared" si="0"/>
        <v>220</v>
      </c>
      <c r="D33" s="23">
        <v>220</v>
      </c>
      <c r="E33" s="24">
        <v>113</v>
      </c>
      <c r="F33" s="25"/>
      <c r="G33" s="24"/>
      <c r="H33" s="173"/>
      <c r="I33" s="27">
        <f t="shared" si="1"/>
        <v>5208</v>
      </c>
      <c r="J33" s="23">
        <v>5208</v>
      </c>
      <c r="K33" s="28">
        <v>2612</v>
      </c>
      <c r="L33" s="24"/>
      <c r="M33" s="25"/>
      <c r="N33" s="29"/>
      <c r="O33" s="24"/>
      <c r="P33" s="176"/>
      <c r="Q33" s="33">
        <v>992</v>
      </c>
      <c r="R33" s="24">
        <v>7</v>
      </c>
      <c r="T33" s="167"/>
      <c r="U33" s="127"/>
      <c r="V33" s="127" t="s">
        <v>66</v>
      </c>
    </row>
    <row r="34" spans="1:22" ht="22.5" customHeight="1" x14ac:dyDescent="0.15">
      <c r="A34" s="41"/>
      <c r="B34" s="48" t="s">
        <v>67</v>
      </c>
      <c r="C34" s="22">
        <f t="shared" si="0"/>
        <v>105</v>
      </c>
      <c r="D34" s="23">
        <v>105</v>
      </c>
      <c r="E34" s="24">
        <v>44</v>
      </c>
      <c r="F34" s="25"/>
      <c r="G34" s="24"/>
      <c r="H34" s="173"/>
      <c r="I34" s="27">
        <f t="shared" si="1"/>
        <v>3578</v>
      </c>
      <c r="J34" s="23">
        <v>3578</v>
      </c>
      <c r="K34" s="28">
        <v>1075</v>
      </c>
      <c r="L34" s="24"/>
      <c r="M34" s="25"/>
      <c r="N34" s="29"/>
      <c r="O34" s="24"/>
      <c r="P34" s="176"/>
      <c r="Q34" s="33">
        <v>384</v>
      </c>
      <c r="R34" s="24">
        <v>3</v>
      </c>
      <c r="T34" s="167"/>
      <c r="U34" s="127"/>
      <c r="V34" s="127" t="s">
        <v>68</v>
      </c>
    </row>
    <row r="35" spans="1:22" ht="22.5" customHeight="1" x14ac:dyDescent="0.15">
      <c r="A35" s="41"/>
      <c r="B35" s="47" t="s">
        <v>69</v>
      </c>
      <c r="C35" s="22">
        <f t="shared" si="0"/>
        <v>133</v>
      </c>
      <c r="D35" s="23">
        <v>133</v>
      </c>
      <c r="E35" s="24">
        <v>67</v>
      </c>
      <c r="F35" s="25"/>
      <c r="G35" s="24"/>
      <c r="H35" s="173"/>
      <c r="I35" s="27">
        <f t="shared" si="1"/>
        <v>3643</v>
      </c>
      <c r="J35" s="23">
        <v>3643</v>
      </c>
      <c r="K35" s="28">
        <v>1967</v>
      </c>
      <c r="L35" s="24"/>
      <c r="M35" s="25"/>
      <c r="N35" s="29"/>
      <c r="O35" s="24"/>
      <c r="P35" s="176"/>
      <c r="Q35" s="33">
        <v>1612</v>
      </c>
      <c r="R35" s="24">
        <v>11</v>
      </c>
      <c r="T35" s="167"/>
      <c r="U35" s="127"/>
      <c r="V35" s="127" t="s">
        <v>70</v>
      </c>
    </row>
    <row r="36" spans="1:22" ht="22.5" customHeight="1" x14ac:dyDescent="0.15">
      <c r="A36" s="41"/>
      <c r="B36" s="38" t="s">
        <v>71</v>
      </c>
      <c r="C36" s="22">
        <f t="shared" si="0"/>
        <v>172</v>
      </c>
      <c r="D36" s="23">
        <v>172</v>
      </c>
      <c r="E36" s="24">
        <v>100</v>
      </c>
      <c r="F36" s="25"/>
      <c r="G36" s="24"/>
      <c r="H36" s="173"/>
      <c r="I36" s="27">
        <f t="shared" si="1"/>
        <v>3198</v>
      </c>
      <c r="J36" s="23">
        <v>3198</v>
      </c>
      <c r="K36" s="28">
        <v>1928</v>
      </c>
      <c r="L36" s="24"/>
      <c r="M36" s="25"/>
      <c r="N36" s="29"/>
      <c r="O36" s="24"/>
      <c r="P36" s="176"/>
      <c r="Q36" s="50">
        <v>2728</v>
      </c>
      <c r="R36" s="24">
        <v>13</v>
      </c>
      <c r="T36" s="167"/>
      <c r="U36" s="127"/>
      <c r="V36" s="127" t="s">
        <v>72</v>
      </c>
    </row>
    <row r="37" spans="1:22" ht="22.5" customHeight="1" x14ac:dyDescent="0.15">
      <c r="A37" s="41"/>
      <c r="B37" s="47" t="s">
        <v>73</v>
      </c>
      <c r="C37" s="22">
        <f t="shared" si="0"/>
        <v>477</v>
      </c>
      <c r="D37" s="23">
        <v>477</v>
      </c>
      <c r="E37" s="24">
        <v>241</v>
      </c>
      <c r="F37" s="25"/>
      <c r="G37" s="24"/>
      <c r="H37" s="173"/>
      <c r="I37" s="27">
        <f t="shared" si="1"/>
        <v>15973</v>
      </c>
      <c r="J37" s="23">
        <v>15973</v>
      </c>
      <c r="K37" s="28">
        <v>7666</v>
      </c>
      <c r="L37" s="24"/>
      <c r="M37" s="25"/>
      <c r="N37" s="29"/>
      <c r="O37" s="24"/>
      <c r="P37" s="176"/>
      <c r="Q37" s="50">
        <v>941</v>
      </c>
      <c r="R37" s="24">
        <v>3</v>
      </c>
      <c r="T37" s="167"/>
      <c r="U37" s="127"/>
      <c r="V37" s="127" t="s">
        <v>74</v>
      </c>
    </row>
    <row r="38" spans="1:22" ht="22.5" customHeight="1" x14ac:dyDescent="0.15">
      <c r="A38" s="41"/>
      <c r="B38" s="47" t="s">
        <v>75</v>
      </c>
      <c r="C38" s="22">
        <f t="shared" si="0"/>
        <v>139</v>
      </c>
      <c r="D38" s="23">
        <v>139</v>
      </c>
      <c r="E38" s="24">
        <v>69</v>
      </c>
      <c r="F38" s="25"/>
      <c r="G38" s="24"/>
      <c r="H38" s="173"/>
      <c r="I38" s="27">
        <f t="shared" si="1"/>
        <v>3128</v>
      </c>
      <c r="J38" s="23">
        <v>3128</v>
      </c>
      <c r="K38" s="28">
        <v>1954</v>
      </c>
      <c r="L38" s="24"/>
      <c r="M38" s="25"/>
      <c r="N38" s="29"/>
      <c r="O38" s="24"/>
      <c r="P38" s="176"/>
      <c r="Q38" s="50">
        <v>1881</v>
      </c>
      <c r="R38" s="24">
        <v>13</v>
      </c>
      <c r="T38" s="167"/>
      <c r="U38" s="127"/>
      <c r="V38" s="127" t="s">
        <v>76</v>
      </c>
    </row>
    <row r="39" spans="1:22" ht="22.5" customHeight="1" x14ac:dyDescent="0.15">
      <c r="A39" s="43"/>
      <c r="B39" s="38" t="s">
        <v>77</v>
      </c>
      <c r="C39" s="22">
        <f t="shared" si="0"/>
        <v>124</v>
      </c>
      <c r="D39" s="23">
        <v>124</v>
      </c>
      <c r="E39" s="24">
        <v>73</v>
      </c>
      <c r="F39" s="25"/>
      <c r="G39" s="24"/>
      <c r="H39" s="173"/>
      <c r="I39" s="51">
        <f t="shared" si="1"/>
        <v>2975</v>
      </c>
      <c r="J39" s="23">
        <v>2975</v>
      </c>
      <c r="K39" s="28">
        <v>1811</v>
      </c>
      <c r="L39" s="24"/>
      <c r="M39" s="25"/>
      <c r="N39" s="29"/>
      <c r="O39" s="24"/>
      <c r="P39" s="176"/>
      <c r="Q39" s="51">
        <v>1522</v>
      </c>
      <c r="R39" s="24">
        <v>11</v>
      </c>
      <c r="T39" s="167"/>
      <c r="U39" s="127"/>
      <c r="V39" s="127" t="s">
        <v>78</v>
      </c>
    </row>
    <row r="40" spans="1:22" ht="22.5" customHeight="1" x14ac:dyDescent="0.15">
      <c r="A40" s="52"/>
      <c r="B40" s="47" t="s">
        <v>79</v>
      </c>
      <c r="C40" s="22">
        <f t="shared" si="0"/>
        <v>173</v>
      </c>
      <c r="D40" s="23">
        <v>173</v>
      </c>
      <c r="E40" s="24">
        <v>92</v>
      </c>
      <c r="F40" s="25"/>
      <c r="G40" s="24"/>
      <c r="H40" s="173"/>
      <c r="I40" s="51">
        <f t="shared" si="1"/>
        <v>4852</v>
      </c>
      <c r="J40" s="23">
        <v>4852</v>
      </c>
      <c r="K40" s="28">
        <v>2789</v>
      </c>
      <c r="L40" s="24"/>
      <c r="M40" s="25"/>
      <c r="N40" s="29"/>
      <c r="O40" s="24"/>
      <c r="P40" s="176"/>
      <c r="Q40" s="51">
        <v>2577</v>
      </c>
      <c r="R40" s="24">
        <v>12</v>
      </c>
      <c r="T40" s="167"/>
      <c r="U40" s="127"/>
      <c r="V40" s="127" t="s">
        <v>80</v>
      </c>
    </row>
    <row r="41" spans="1:22" ht="22.5" customHeight="1" x14ac:dyDescent="0.15">
      <c r="A41" s="41"/>
      <c r="B41" s="48" t="s">
        <v>81</v>
      </c>
      <c r="C41" s="22">
        <f t="shared" si="0"/>
        <v>759</v>
      </c>
      <c r="D41" s="23">
        <v>759</v>
      </c>
      <c r="E41" s="24">
        <v>424</v>
      </c>
      <c r="F41" s="25"/>
      <c r="G41" s="24"/>
      <c r="H41" s="173"/>
      <c r="I41" s="27">
        <f t="shared" si="1"/>
        <v>15649</v>
      </c>
      <c r="J41" s="23">
        <v>15649</v>
      </c>
      <c r="K41" s="28">
        <v>7947</v>
      </c>
      <c r="L41" s="24"/>
      <c r="M41" s="25"/>
      <c r="N41" s="29"/>
      <c r="O41" s="24"/>
      <c r="P41" s="176"/>
      <c r="Q41" s="50">
        <v>2928</v>
      </c>
      <c r="R41" s="24">
        <v>16</v>
      </c>
      <c r="T41" s="167"/>
      <c r="U41" s="127"/>
      <c r="V41" s="127" t="s">
        <v>82</v>
      </c>
    </row>
    <row r="42" spans="1:22" ht="22.5" customHeight="1" x14ac:dyDescent="0.15">
      <c r="A42" s="41"/>
      <c r="B42" s="47" t="s">
        <v>83</v>
      </c>
      <c r="C42" s="22">
        <f t="shared" si="0"/>
        <v>11</v>
      </c>
      <c r="D42" s="23">
        <v>11</v>
      </c>
      <c r="E42" s="24">
        <v>3</v>
      </c>
      <c r="F42" s="25"/>
      <c r="G42" s="24"/>
      <c r="H42" s="173"/>
      <c r="I42" s="27">
        <f t="shared" si="1"/>
        <v>688</v>
      </c>
      <c r="J42" s="23">
        <v>688</v>
      </c>
      <c r="K42" s="28">
        <v>207</v>
      </c>
      <c r="L42" s="24"/>
      <c r="M42" s="25"/>
      <c r="N42" s="29"/>
      <c r="O42" s="24"/>
      <c r="P42" s="176"/>
      <c r="Q42" s="50">
        <v>507</v>
      </c>
      <c r="R42" s="24">
        <v>1</v>
      </c>
      <c r="T42" s="167"/>
      <c r="U42" s="127"/>
      <c r="V42" s="127" t="s">
        <v>79</v>
      </c>
    </row>
    <row r="43" spans="1:22" ht="22.5" customHeight="1" x14ac:dyDescent="0.15">
      <c r="A43" s="43"/>
      <c r="B43" s="49" t="s">
        <v>84</v>
      </c>
      <c r="C43" s="22">
        <f t="shared" si="0"/>
        <v>60</v>
      </c>
      <c r="D43" s="23">
        <v>60</v>
      </c>
      <c r="E43" s="24">
        <v>29</v>
      </c>
      <c r="F43" s="25"/>
      <c r="G43" s="24"/>
      <c r="H43" s="173"/>
      <c r="I43" s="27">
        <f t="shared" si="1"/>
        <v>1154</v>
      </c>
      <c r="J43" s="23">
        <v>1154</v>
      </c>
      <c r="K43" s="28">
        <v>531</v>
      </c>
      <c r="L43" s="24"/>
      <c r="M43" s="25"/>
      <c r="N43" s="29"/>
      <c r="O43" s="24"/>
      <c r="P43" s="176"/>
      <c r="Q43" s="50">
        <v>336</v>
      </c>
      <c r="R43" s="24">
        <v>4</v>
      </c>
      <c r="T43" s="167"/>
      <c r="U43" s="127"/>
      <c r="V43" s="127" t="s">
        <v>85</v>
      </c>
    </row>
    <row r="44" spans="1:22" ht="22.5" customHeight="1" x14ac:dyDescent="0.15">
      <c r="A44" s="170" t="s">
        <v>86</v>
      </c>
      <c r="B44" s="178"/>
      <c r="C44" s="22">
        <f t="shared" si="0"/>
        <v>5317</v>
      </c>
      <c r="D44" s="23">
        <v>5317</v>
      </c>
      <c r="E44" s="24">
        <v>916</v>
      </c>
      <c r="F44" s="25"/>
      <c r="G44" s="24"/>
      <c r="H44" s="173"/>
      <c r="I44" s="27">
        <f t="shared" si="1"/>
        <v>120017</v>
      </c>
      <c r="J44" s="23">
        <v>120017</v>
      </c>
      <c r="K44" s="28">
        <v>522925</v>
      </c>
      <c r="L44" s="24">
        <v>811</v>
      </c>
      <c r="M44" s="25"/>
      <c r="N44" s="29"/>
      <c r="O44" s="24"/>
      <c r="P44" s="176"/>
      <c r="Q44" s="53">
        <v>17090</v>
      </c>
      <c r="R44" s="24">
        <v>244</v>
      </c>
      <c r="T44" s="167"/>
      <c r="U44" s="127"/>
      <c r="V44" s="127" t="s">
        <v>87</v>
      </c>
    </row>
    <row r="45" spans="1:22" ht="22.5" customHeight="1" x14ac:dyDescent="0.15">
      <c r="A45" s="170" t="s">
        <v>88</v>
      </c>
      <c r="B45" s="178"/>
      <c r="C45" s="22">
        <f t="shared" si="0"/>
        <v>3177</v>
      </c>
      <c r="D45" s="23">
        <v>3177</v>
      </c>
      <c r="E45" s="24">
        <v>857</v>
      </c>
      <c r="F45" s="25"/>
      <c r="G45" s="24"/>
      <c r="H45" s="174"/>
      <c r="I45" s="27">
        <f t="shared" si="1"/>
        <v>82451</v>
      </c>
      <c r="J45" s="23">
        <v>82451</v>
      </c>
      <c r="K45" s="28">
        <v>38239</v>
      </c>
      <c r="L45" s="24">
        <v>54</v>
      </c>
      <c r="M45" s="25"/>
      <c r="N45" s="29"/>
      <c r="O45" s="24"/>
      <c r="P45" s="177"/>
      <c r="Q45" s="33">
        <v>4856</v>
      </c>
      <c r="R45" s="24">
        <v>55</v>
      </c>
      <c r="T45" s="167"/>
      <c r="U45" s="127"/>
      <c r="V45" s="127" t="s">
        <v>89</v>
      </c>
    </row>
    <row r="46" spans="1:22" ht="22.5" customHeight="1" x14ac:dyDescent="0.15">
      <c r="A46" s="170" t="s">
        <v>90</v>
      </c>
      <c r="B46" s="178"/>
      <c r="C46" s="22">
        <f t="shared" si="0"/>
        <v>15086</v>
      </c>
      <c r="D46" s="23">
        <v>15086</v>
      </c>
      <c r="E46" s="24">
        <v>1734</v>
      </c>
      <c r="F46" s="25"/>
      <c r="G46" s="24"/>
      <c r="H46" s="172">
        <f>(C46+C47)*100/T46</f>
        <v>40.870091643529634</v>
      </c>
      <c r="I46" s="27">
        <f t="shared" si="1"/>
        <v>263076</v>
      </c>
      <c r="J46" s="23">
        <v>263076</v>
      </c>
      <c r="K46" s="28">
        <v>93265</v>
      </c>
      <c r="L46" s="24">
        <v>9187</v>
      </c>
      <c r="M46" s="25"/>
      <c r="N46" s="29"/>
      <c r="O46" s="24"/>
      <c r="P46" s="175">
        <f>(I46+I47)/T46</f>
        <v>5.7266768260860488</v>
      </c>
      <c r="Q46" s="33">
        <v>18658</v>
      </c>
      <c r="R46" s="24">
        <v>83</v>
      </c>
      <c r="T46" s="167">
        <v>47903</v>
      </c>
      <c r="U46" s="143" t="s">
        <v>90</v>
      </c>
      <c r="V46" s="143"/>
    </row>
    <row r="47" spans="1:22" ht="22.5" customHeight="1" x14ac:dyDescent="0.15">
      <c r="A47" s="35"/>
      <c r="B47" s="54" t="s">
        <v>91</v>
      </c>
      <c r="C47" s="22">
        <f t="shared" si="0"/>
        <v>4492</v>
      </c>
      <c r="D47" s="37">
        <v>4492</v>
      </c>
      <c r="E47" s="24">
        <v>561</v>
      </c>
      <c r="F47" s="25"/>
      <c r="G47" s="24"/>
      <c r="H47" s="174"/>
      <c r="I47" s="27">
        <f t="shared" si="1"/>
        <v>11249</v>
      </c>
      <c r="J47" s="23">
        <v>11249</v>
      </c>
      <c r="K47" s="28">
        <v>3661</v>
      </c>
      <c r="L47" s="24">
        <v>0</v>
      </c>
      <c r="M47" s="25"/>
      <c r="N47" s="29"/>
      <c r="O47" s="24"/>
      <c r="P47" s="177"/>
      <c r="Q47" s="33">
        <v>261</v>
      </c>
      <c r="R47" s="24">
        <v>3</v>
      </c>
      <c r="T47" s="167"/>
      <c r="U47" s="127"/>
      <c r="V47" s="129" t="s">
        <v>92</v>
      </c>
    </row>
    <row r="48" spans="1:22" ht="22.5" customHeight="1" x14ac:dyDescent="0.15">
      <c r="A48" s="147" t="s">
        <v>93</v>
      </c>
      <c r="B48" s="148"/>
      <c r="C48" s="22">
        <f t="shared" si="0"/>
        <v>25902</v>
      </c>
      <c r="D48" s="23">
        <v>25902</v>
      </c>
      <c r="E48" s="24">
        <v>1730</v>
      </c>
      <c r="F48" s="25"/>
      <c r="G48" s="24"/>
      <c r="H48" s="26">
        <f>C48*100/T48</f>
        <v>52.818107667210441</v>
      </c>
      <c r="I48" s="27">
        <f t="shared" si="1"/>
        <v>218731</v>
      </c>
      <c r="J48" s="23">
        <v>218731</v>
      </c>
      <c r="K48" s="28">
        <v>94361</v>
      </c>
      <c r="L48" s="24">
        <v>5648</v>
      </c>
      <c r="M48" s="25"/>
      <c r="N48" s="29"/>
      <c r="O48" s="24"/>
      <c r="P48" s="30">
        <f>I48/T48</f>
        <v>4.4602569331158239</v>
      </c>
      <c r="Q48" s="33">
        <v>3780</v>
      </c>
      <c r="R48" s="24">
        <v>58</v>
      </c>
      <c r="T48" s="135">
        <v>49040</v>
      </c>
      <c r="U48" s="149" t="s">
        <v>93</v>
      </c>
      <c r="V48" s="149"/>
    </row>
    <row r="49" spans="1:22" ht="22.5" customHeight="1" x14ac:dyDescent="0.15">
      <c r="A49" s="147" t="s">
        <v>94</v>
      </c>
      <c r="B49" s="148"/>
      <c r="C49" s="22">
        <f t="shared" si="0"/>
        <v>24848</v>
      </c>
      <c r="D49" s="37">
        <v>24848</v>
      </c>
      <c r="E49" s="24">
        <v>1276</v>
      </c>
      <c r="F49" s="25">
        <v>0</v>
      </c>
      <c r="G49" s="24">
        <v>0</v>
      </c>
      <c r="H49" s="26">
        <f>C49*100/T49</f>
        <v>61.089121081745546</v>
      </c>
      <c r="I49" s="27">
        <f t="shared" si="1"/>
        <v>248731</v>
      </c>
      <c r="J49" s="23">
        <v>248731</v>
      </c>
      <c r="K49" s="28">
        <v>88183</v>
      </c>
      <c r="L49" s="24">
        <v>3686</v>
      </c>
      <c r="M49" s="25">
        <v>0</v>
      </c>
      <c r="N49" s="29">
        <v>0</v>
      </c>
      <c r="O49" s="24">
        <v>0</v>
      </c>
      <c r="P49" s="30">
        <f>I49/T49</f>
        <v>6.115082974800246</v>
      </c>
      <c r="Q49" s="33">
        <v>7638</v>
      </c>
      <c r="R49" s="24">
        <v>54</v>
      </c>
      <c r="T49" s="135">
        <v>40675</v>
      </c>
      <c r="U49" s="149" t="s">
        <v>94</v>
      </c>
      <c r="V49" s="149"/>
    </row>
    <row r="50" spans="1:22" ht="22.5" customHeight="1" x14ac:dyDescent="0.15">
      <c r="A50" s="179" t="s">
        <v>95</v>
      </c>
      <c r="B50" s="180"/>
      <c r="C50" s="22">
        <f t="shared" si="0"/>
        <v>68136</v>
      </c>
      <c r="D50" s="23">
        <v>68136</v>
      </c>
      <c r="E50" s="24">
        <v>2059</v>
      </c>
      <c r="F50" s="25"/>
      <c r="G50" s="24"/>
      <c r="H50" s="172">
        <f>(C50+C51)*100/T50</f>
        <v>115.11735211787504</v>
      </c>
      <c r="I50" s="27">
        <f t="shared" si="1"/>
        <v>234955</v>
      </c>
      <c r="J50" s="23">
        <v>234955</v>
      </c>
      <c r="K50" s="28">
        <v>104213</v>
      </c>
      <c r="L50" s="24"/>
      <c r="M50" s="25"/>
      <c r="N50" s="29"/>
      <c r="O50" s="24"/>
      <c r="P50" s="175">
        <f>(I50+I51)/T50</f>
        <v>4.195115198868006</v>
      </c>
      <c r="Q50" s="33">
        <v>3919</v>
      </c>
      <c r="R50" s="24">
        <v>80</v>
      </c>
      <c r="T50" s="167">
        <v>65018</v>
      </c>
      <c r="U50" s="149" t="s">
        <v>95</v>
      </c>
      <c r="V50" s="149"/>
    </row>
    <row r="51" spans="1:22" ht="22.5" customHeight="1" x14ac:dyDescent="0.15">
      <c r="A51" s="179" t="s">
        <v>96</v>
      </c>
      <c r="B51" s="181"/>
      <c r="C51" s="22">
        <f t="shared" si="0"/>
        <v>6711</v>
      </c>
      <c r="D51" s="55">
        <v>6711</v>
      </c>
      <c r="E51" s="44">
        <v>299</v>
      </c>
      <c r="F51" s="25"/>
      <c r="G51" s="24"/>
      <c r="H51" s="174"/>
      <c r="I51" s="27">
        <f t="shared" si="1"/>
        <v>37803</v>
      </c>
      <c r="J51" s="23">
        <v>37803</v>
      </c>
      <c r="K51" s="28">
        <v>17543</v>
      </c>
      <c r="L51" s="24">
        <v>2103</v>
      </c>
      <c r="M51" s="25"/>
      <c r="N51" s="29"/>
      <c r="O51" s="24"/>
      <c r="P51" s="177"/>
      <c r="Q51" s="33">
        <v>1188</v>
      </c>
      <c r="R51" s="24">
        <v>12</v>
      </c>
      <c r="T51" s="167"/>
      <c r="U51" s="149" t="s">
        <v>96</v>
      </c>
      <c r="V51" s="182"/>
    </row>
    <row r="52" spans="1:22" ht="22.5" customHeight="1" x14ac:dyDescent="0.15">
      <c r="A52" s="170" t="s">
        <v>97</v>
      </c>
      <c r="B52" s="178"/>
      <c r="C52" s="56">
        <f t="shared" si="0"/>
        <v>13586</v>
      </c>
      <c r="D52" s="57">
        <v>13586</v>
      </c>
      <c r="E52" s="58">
        <v>1145</v>
      </c>
      <c r="F52" s="59"/>
      <c r="G52" s="58"/>
      <c r="H52" s="172">
        <f>(C52+C53+C54)*100/T52</f>
        <v>44.806804984462786</v>
      </c>
      <c r="I52" s="27">
        <f t="shared" si="1"/>
        <v>163796</v>
      </c>
      <c r="J52" s="23">
        <v>163796</v>
      </c>
      <c r="K52" s="28">
        <v>82703</v>
      </c>
      <c r="L52" s="24">
        <v>3051</v>
      </c>
      <c r="M52" s="25"/>
      <c r="N52" s="29"/>
      <c r="O52" s="24"/>
      <c r="P52" s="175">
        <f>(I52+I53+I54)/T52</f>
        <v>5.4745597790263352</v>
      </c>
      <c r="Q52" s="33">
        <v>13652</v>
      </c>
      <c r="R52" s="24">
        <v>74</v>
      </c>
      <c r="T52" s="167">
        <v>31859</v>
      </c>
      <c r="U52" s="143" t="s">
        <v>97</v>
      </c>
      <c r="V52" s="143"/>
    </row>
    <row r="53" spans="1:22" ht="22.5" customHeight="1" x14ac:dyDescent="0.15">
      <c r="A53" s="35"/>
      <c r="B53" s="49" t="s">
        <v>98</v>
      </c>
      <c r="C53" s="56">
        <f>D53+F53</f>
        <v>305</v>
      </c>
      <c r="D53" s="60">
        <v>305</v>
      </c>
      <c r="E53" s="61">
        <v>83</v>
      </c>
      <c r="F53" s="62"/>
      <c r="G53" s="61"/>
      <c r="H53" s="173"/>
      <c r="I53" s="27">
        <f t="shared" si="1"/>
        <v>4184</v>
      </c>
      <c r="J53" s="23">
        <v>4184</v>
      </c>
      <c r="K53" s="28">
        <v>3297</v>
      </c>
      <c r="L53" s="24">
        <v>91</v>
      </c>
      <c r="M53" s="25"/>
      <c r="N53" s="29"/>
      <c r="O53" s="24"/>
      <c r="P53" s="176"/>
      <c r="Q53" s="33">
        <v>56</v>
      </c>
      <c r="R53" s="24">
        <v>2</v>
      </c>
      <c r="T53" s="167"/>
      <c r="U53" s="127"/>
      <c r="V53" s="129" t="s">
        <v>99</v>
      </c>
    </row>
    <row r="54" spans="1:22" ht="22.5" customHeight="1" x14ac:dyDescent="0.15">
      <c r="A54" s="35"/>
      <c r="B54" s="63" t="s">
        <v>100</v>
      </c>
      <c r="C54" s="56">
        <f>D54+F54</f>
        <v>384</v>
      </c>
      <c r="D54" s="60">
        <v>384</v>
      </c>
      <c r="E54" s="61">
        <v>95</v>
      </c>
      <c r="F54" s="62"/>
      <c r="G54" s="61"/>
      <c r="H54" s="174"/>
      <c r="I54" s="27">
        <f t="shared" si="1"/>
        <v>6434</v>
      </c>
      <c r="J54" s="23">
        <v>6434</v>
      </c>
      <c r="K54" s="28">
        <v>4932</v>
      </c>
      <c r="L54" s="24">
        <v>190</v>
      </c>
      <c r="M54" s="25"/>
      <c r="N54" s="29"/>
      <c r="O54" s="24"/>
      <c r="P54" s="177"/>
      <c r="Q54" s="33">
        <v>142</v>
      </c>
      <c r="R54" s="24">
        <v>2</v>
      </c>
      <c r="T54" s="167"/>
      <c r="U54" s="127"/>
      <c r="V54" s="129" t="s">
        <v>100</v>
      </c>
    </row>
    <row r="55" spans="1:22" ht="22.5" customHeight="1" x14ac:dyDescent="0.15">
      <c r="A55" s="170" t="s">
        <v>101</v>
      </c>
      <c r="B55" s="171"/>
      <c r="C55" s="22">
        <f t="shared" si="0"/>
        <v>19546</v>
      </c>
      <c r="D55" s="23">
        <v>19546</v>
      </c>
      <c r="E55" s="24">
        <v>935</v>
      </c>
      <c r="F55" s="25"/>
      <c r="G55" s="24"/>
      <c r="H55" s="172">
        <f>(C55+C56+C57+C58)*100/T55</f>
        <v>49.609544468546638</v>
      </c>
      <c r="I55" s="27">
        <f t="shared" si="1"/>
        <v>132510</v>
      </c>
      <c r="J55" s="23">
        <v>132510</v>
      </c>
      <c r="K55" s="28">
        <v>59927</v>
      </c>
      <c r="L55" s="24">
        <v>408</v>
      </c>
      <c r="M55" s="25"/>
      <c r="N55" s="29"/>
      <c r="O55" s="24"/>
      <c r="P55" s="175">
        <f>(I55+I56+I57+I58)/T55</f>
        <v>3.4505181971559411</v>
      </c>
      <c r="Q55" s="33">
        <v>3150</v>
      </c>
      <c r="R55" s="24">
        <v>34</v>
      </c>
      <c r="T55" s="167">
        <v>41490</v>
      </c>
      <c r="U55" s="143" t="s">
        <v>101</v>
      </c>
      <c r="V55" s="143"/>
    </row>
    <row r="56" spans="1:22" ht="22.5" customHeight="1" x14ac:dyDescent="0.15">
      <c r="A56" s="41"/>
      <c r="B56" s="52" t="s">
        <v>102</v>
      </c>
      <c r="C56" s="22">
        <f t="shared" si="0"/>
        <v>110</v>
      </c>
      <c r="D56" s="23">
        <v>110</v>
      </c>
      <c r="E56" s="24">
        <v>9</v>
      </c>
      <c r="F56" s="25"/>
      <c r="G56" s="24"/>
      <c r="H56" s="173"/>
      <c r="I56" s="27">
        <f t="shared" si="1"/>
        <v>1304</v>
      </c>
      <c r="J56" s="23">
        <v>1304</v>
      </c>
      <c r="K56" s="28">
        <v>752</v>
      </c>
      <c r="L56" s="24"/>
      <c r="M56" s="25"/>
      <c r="N56" s="29"/>
      <c r="O56" s="24"/>
      <c r="P56" s="176"/>
      <c r="Q56" s="33">
        <v>0</v>
      </c>
      <c r="R56" s="24">
        <v>0</v>
      </c>
      <c r="T56" s="167"/>
      <c r="U56" s="127"/>
      <c r="V56" s="129" t="s">
        <v>102</v>
      </c>
    </row>
    <row r="57" spans="1:22" ht="22.5" customHeight="1" x14ac:dyDescent="0.15">
      <c r="A57" s="41"/>
      <c r="B57" s="38" t="s">
        <v>103</v>
      </c>
      <c r="C57" s="22">
        <f t="shared" si="0"/>
        <v>95</v>
      </c>
      <c r="D57" s="23">
        <v>95</v>
      </c>
      <c r="E57" s="24">
        <v>3</v>
      </c>
      <c r="F57" s="25"/>
      <c r="G57" s="24"/>
      <c r="H57" s="173"/>
      <c r="I57" s="27">
        <f t="shared" si="1"/>
        <v>517</v>
      </c>
      <c r="J57" s="23">
        <v>517</v>
      </c>
      <c r="K57" s="28">
        <v>379</v>
      </c>
      <c r="L57" s="24"/>
      <c r="M57" s="25"/>
      <c r="N57" s="29"/>
      <c r="O57" s="24"/>
      <c r="P57" s="176"/>
      <c r="Q57" s="33">
        <v>8</v>
      </c>
      <c r="R57" s="24">
        <v>2</v>
      </c>
      <c r="T57" s="167"/>
      <c r="U57" s="127"/>
      <c r="V57" s="129" t="s">
        <v>103</v>
      </c>
    </row>
    <row r="58" spans="1:22" ht="22.5" customHeight="1" x14ac:dyDescent="0.15">
      <c r="A58" s="43"/>
      <c r="B58" s="38" t="s">
        <v>104</v>
      </c>
      <c r="C58" s="22">
        <f t="shared" si="0"/>
        <v>832</v>
      </c>
      <c r="D58" s="23">
        <v>832</v>
      </c>
      <c r="E58" s="24">
        <v>35</v>
      </c>
      <c r="F58" s="25"/>
      <c r="G58" s="24"/>
      <c r="H58" s="174"/>
      <c r="I58" s="27">
        <f t="shared" si="1"/>
        <v>8831</v>
      </c>
      <c r="J58" s="23">
        <v>8831</v>
      </c>
      <c r="K58" s="28">
        <v>4409</v>
      </c>
      <c r="L58" s="24"/>
      <c r="M58" s="25"/>
      <c r="N58" s="29"/>
      <c r="O58" s="24"/>
      <c r="P58" s="177"/>
      <c r="Q58" s="33">
        <v>1716</v>
      </c>
      <c r="R58" s="24">
        <v>8</v>
      </c>
      <c r="T58" s="167"/>
      <c r="U58" s="127"/>
      <c r="V58" s="127" t="s">
        <v>104</v>
      </c>
    </row>
    <row r="59" spans="1:22" ht="22.5" customHeight="1" x14ac:dyDescent="0.15">
      <c r="A59" s="168" t="s">
        <v>105</v>
      </c>
      <c r="B59" s="171"/>
      <c r="C59" s="22">
        <f t="shared" si="0"/>
        <v>11728</v>
      </c>
      <c r="D59" s="23">
        <v>11728</v>
      </c>
      <c r="E59" s="24">
        <v>1153</v>
      </c>
      <c r="F59" s="25"/>
      <c r="G59" s="24"/>
      <c r="H59" s="26">
        <f>C59*100/T59</f>
        <v>46.236940666272424</v>
      </c>
      <c r="I59" s="27">
        <f t="shared" si="1"/>
        <v>113271</v>
      </c>
      <c r="J59" s="23">
        <v>113271</v>
      </c>
      <c r="K59" s="28">
        <v>44650</v>
      </c>
      <c r="L59" s="24">
        <v>3291</v>
      </c>
      <c r="M59" s="25"/>
      <c r="N59" s="29"/>
      <c r="O59" s="24"/>
      <c r="P59" s="30">
        <f>I59/T59</f>
        <v>4.4656416321703132</v>
      </c>
      <c r="Q59" s="33">
        <v>7457</v>
      </c>
      <c r="R59" s="24">
        <v>46</v>
      </c>
      <c r="T59" s="135">
        <v>25365</v>
      </c>
      <c r="U59" s="143" t="s">
        <v>106</v>
      </c>
      <c r="V59" s="144"/>
    </row>
    <row r="60" spans="1:22" ht="22.5" customHeight="1" x14ac:dyDescent="0.15">
      <c r="A60" s="168" t="s">
        <v>107</v>
      </c>
      <c r="B60" s="171"/>
      <c r="C60" s="22">
        <f t="shared" si="0"/>
        <v>13549</v>
      </c>
      <c r="D60" s="37">
        <v>13549</v>
      </c>
      <c r="E60" s="24">
        <v>895</v>
      </c>
      <c r="F60" s="25"/>
      <c r="G60" s="24"/>
      <c r="H60" s="26">
        <f>C60*100/T60</f>
        <v>71.145767695862219</v>
      </c>
      <c r="I60" s="27">
        <f t="shared" si="1"/>
        <v>60972</v>
      </c>
      <c r="J60" s="23">
        <v>55489</v>
      </c>
      <c r="K60" s="28">
        <v>14662</v>
      </c>
      <c r="L60" s="24">
        <v>666</v>
      </c>
      <c r="M60" s="25">
        <v>5483</v>
      </c>
      <c r="N60" s="29"/>
      <c r="O60" s="24"/>
      <c r="P60" s="30">
        <f>I60/T60</f>
        <v>3.2016383112791429</v>
      </c>
      <c r="Q60" s="64">
        <v>14495</v>
      </c>
      <c r="R60" s="65">
        <v>404</v>
      </c>
      <c r="T60" s="135">
        <v>19044</v>
      </c>
      <c r="U60" s="143" t="s">
        <v>108</v>
      </c>
      <c r="V60" s="144"/>
    </row>
    <row r="61" spans="1:22" ht="22.5" customHeight="1" x14ac:dyDescent="0.15">
      <c r="A61" s="168" t="s">
        <v>109</v>
      </c>
      <c r="B61" s="169"/>
      <c r="C61" s="22">
        <f t="shared" si="0"/>
        <v>21202</v>
      </c>
      <c r="D61" s="23">
        <v>21202</v>
      </c>
      <c r="E61" s="44">
        <v>4328</v>
      </c>
      <c r="F61" s="25"/>
      <c r="G61" s="24"/>
      <c r="H61" s="26">
        <f>C61*100/T61</f>
        <v>37.988926914049202</v>
      </c>
      <c r="I61" s="27">
        <f t="shared" si="1"/>
        <v>239820</v>
      </c>
      <c r="J61" s="22">
        <v>239820</v>
      </c>
      <c r="K61" s="66">
        <v>80240</v>
      </c>
      <c r="L61" s="44">
        <v>4225</v>
      </c>
      <c r="M61" s="25"/>
      <c r="N61" s="29"/>
      <c r="O61" s="24"/>
      <c r="P61" s="30">
        <f>I61/T61</f>
        <v>4.297002383042769</v>
      </c>
      <c r="Q61" s="33">
        <v>16185</v>
      </c>
      <c r="R61" s="67">
        <v>61</v>
      </c>
      <c r="T61" s="135">
        <v>55811</v>
      </c>
      <c r="U61" s="143" t="s">
        <v>110</v>
      </c>
      <c r="V61" s="144"/>
    </row>
    <row r="62" spans="1:22" ht="22.5" customHeight="1" x14ac:dyDescent="0.15">
      <c r="A62" s="170" t="s">
        <v>111</v>
      </c>
      <c r="B62" s="169"/>
      <c r="C62" s="68">
        <f t="shared" si="0"/>
        <v>29095</v>
      </c>
      <c r="D62" s="69">
        <v>29095</v>
      </c>
      <c r="E62" s="70">
        <v>4048</v>
      </c>
      <c r="F62" s="71"/>
      <c r="G62" s="70"/>
      <c r="H62" s="172">
        <f>C62*100/T62</f>
        <v>43.684874328098253</v>
      </c>
      <c r="I62" s="27">
        <f t="shared" si="1"/>
        <v>418232</v>
      </c>
      <c r="J62" s="72">
        <v>418232</v>
      </c>
      <c r="K62" s="73">
        <v>141390</v>
      </c>
      <c r="L62" s="74">
        <v>24656</v>
      </c>
      <c r="M62" s="25"/>
      <c r="N62" s="29"/>
      <c r="O62" s="24"/>
      <c r="P62" s="175">
        <f>(I62+I63+I64+I65+I66+I67+I68+I69+I70)/T62</f>
        <v>10.236344253926308</v>
      </c>
      <c r="Q62" s="75">
        <v>21751</v>
      </c>
      <c r="R62" s="74" t="s">
        <v>112</v>
      </c>
      <c r="T62" s="167">
        <v>66602</v>
      </c>
      <c r="U62" s="143" t="s">
        <v>113</v>
      </c>
      <c r="V62" s="144"/>
    </row>
    <row r="63" spans="1:22" ht="22.5" customHeight="1" x14ac:dyDescent="0.15">
      <c r="A63" s="76"/>
      <c r="B63" s="41" t="s">
        <v>114</v>
      </c>
      <c r="C63" s="56">
        <f t="shared" si="0"/>
        <v>2573</v>
      </c>
      <c r="D63" s="57">
        <v>2573</v>
      </c>
      <c r="E63" s="58">
        <v>559</v>
      </c>
      <c r="F63" s="59"/>
      <c r="G63" s="58"/>
      <c r="H63" s="173"/>
      <c r="I63" s="27">
        <f t="shared" si="1"/>
        <v>163672</v>
      </c>
      <c r="J63" s="23">
        <v>163672</v>
      </c>
      <c r="K63" s="28">
        <v>76302</v>
      </c>
      <c r="L63" s="24">
        <v>4611</v>
      </c>
      <c r="M63" s="25"/>
      <c r="N63" s="29"/>
      <c r="O63" s="24"/>
      <c r="P63" s="176"/>
      <c r="Q63" s="33">
        <v>6362</v>
      </c>
      <c r="R63" s="24" t="s">
        <v>115</v>
      </c>
      <c r="T63" s="167"/>
      <c r="U63" s="130"/>
      <c r="V63" s="127" t="s">
        <v>114</v>
      </c>
    </row>
    <row r="64" spans="1:22" ht="22.5" customHeight="1" x14ac:dyDescent="0.15">
      <c r="A64" s="77"/>
      <c r="B64" s="78" t="s">
        <v>116</v>
      </c>
      <c r="C64" s="79">
        <f t="shared" si="0"/>
        <v>204</v>
      </c>
      <c r="D64" s="80">
        <v>204</v>
      </c>
      <c r="E64" s="81">
        <v>34</v>
      </c>
      <c r="F64" s="82"/>
      <c r="G64" s="81"/>
      <c r="H64" s="173"/>
      <c r="I64" s="27">
        <f t="shared" si="1"/>
        <v>8427</v>
      </c>
      <c r="J64" s="23">
        <v>8427</v>
      </c>
      <c r="K64" s="28">
        <v>3873</v>
      </c>
      <c r="L64" s="24">
        <v>217</v>
      </c>
      <c r="M64" s="25"/>
      <c r="N64" s="29"/>
      <c r="O64" s="24"/>
      <c r="P64" s="176"/>
      <c r="Q64" s="33">
        <v>186</v>
      </c>
      <c r="R64" s="24" t="s">
        <v>115</v>
      </c>
      <c r="T64" s="167"/>
      <c r="U64" s="130"/>
      <c r="V64" s="127" t="s">
        <v>117</v>
      </c>
    </row>
    <row r="65" spans="1:22" ht="22.5" customHeight="1" x14ac:dyDescent="0.15">
      <c r="A65" s="41"/>
      <c r="B65" s="52" t="s">
        <v>118</v>
      </c>
      <c r="C65" s="56">
        <f t="shared" si="0"/>
        <v>193</v>
      </c>
      <c r="D65" s="57">
        <v>193</v>
      </c>
      <c r="E65" s="58">
        <v>73</v>
      </c>
      <c r="F65" s="59"/>
      <c r="G65" s="58"/>
      <c r="H65" s="173"/>
      <c r="I65" s="27">
        <f t="shared" si="1"/>
        <v>8255</v>
      </c>
      <c r="J65" s="23">
        <v>8255</v>
      </c>
      <c r="K65" s="28">
        <v>3067</v>
      </c>
      <c r="L65" s="24">
        <v>280</v>
      </c>
      <c r="M65" s="25"/>
      <c r="N65" s="29"/>
      <c r="O65" s="24"/>
      <c r="P65" s="176"/>
      <c r="Q65" s="33">
        <v>885</v>
      </c>
      <c r="R65" s="24" t="s">
        <v>115</v>
      </c>
      <c r="T65" s="167"/>
      <c r="U65" s="127"/>
      <c r="V65" s="127" t="s">
        <v>119</v>
      </c>
    </row>
    <row r="66" spans="1:22" ht="22.5" customHeight="1" x14ac:dyDescent="0.15">
      <c r="A66" s="35"/>
      <c r="B66" s="78" t="s">
        <v>120</v>
      </c>
      <c r="C66" s="79">
        <f t="shared" si="0"/>
        <v>324</v>
      </c>
      <c r="D66" s="80">
        <v>324</v>
      </c>
      <c r="E66" s="81">
        <v>55</v>
      </c>
      <c r="F66" s="82"/>
      <c r="G66" s="81"/>
      <c r="H66" s="173"/>
      <c r="I66" s="27">
        <f t="shared" si="1"/>
        <v>21676</v>
      </c>
      <c r="J66" s="23">
        <v>21676</v>
      </c>
      <c r="K66" s="28">
        <v>11781</v>
      </c>
      <c r="L66" s="24">
        <v>367</v>
      </c>
      <c r="M66" s="25"/>
      <c r="N66" s="29"/>
      <c r="O66" s="24"/>
      <c r="P66" s="176"/>
      <c r="Q66" s="33">
        <v>1776</v>
      </c>
      <c r="R66" s="24" t="s">
        <v>115</v>
      </c>
      <c r="T66" s="167"/>
      <c r="U66" s="127"/>
      <c r="V66" s="127" t="s">
        <v>121</v>
      </c>
    </row>
    <row r="67" spans="1:22" ht="22.5" customHeight="1" x14ac:dyDescent="0.15">
      <c r="A67" s="35"/>
      <c r="B67" s="52" t="s">
        <v>122</v>
      </c>
      <c r="C67" s="56">
        <f t="shared" si="0"/>
        <v>245</v>
      </c>
      <c r="D67" s="57">
        <v>245</v>
      </c>
      <c r="E67" s="58">
        <v>75</v>
      </c>
      <c r="F67" s="59"/>
      <c r="G67" s="58"/>
      <c r="H67" s="173"/>
      <c r="I67" s="27">
        <f t="shared" si="1"/>
        <v>11198</v>
      </c>
      <c r="J67" s="23">
        <v>11198</v>
      </c>
      <c r="K67" s="28">
        <v>5574</v>
      </c>
      <c r="L67" s="24">
        <v>1303</v>
      </c>
      <c r="M67" s="25"/>
      <c r="N67" s="29"/>
      <c r="O67" s="24"/>
      <c r="P67" s="176"/>
      <c r="Q67" s="33">
        <v>2303</v>
      </c>
      <c r="R67" s="24" t="s">
        <v>115</v>
      </c>
      <c r="T67" s="167"/>
      <c r="U67" s="127"/>
      <c r="V67" s="127" t="s">
        <v>123</v>
      </c>
    </row>
    <row r="68" spans="1:22" ht="22.5" customHeight="1" x14ac:dyDescent="0.15">
      <c r="A68" s="35"/>
      <c r="B68" s="38" t="s">
        <v>124</v>
      </c>
      <c r="C68" s="79">
        <f t="shared" si="0"/>
        <v>279</v>
      </c>
      <c r="D68" s="80">
        <v>279</v>
      </c>
      <c r="E68" s="81">
        <v>99</v>
      </c>
      <c r="F68" s="82"/>
      <c r="G68" s="81"/>
      <c r="H68" s="173"/>
      <c r="I68" s="27">
        <f t="shared" si="1"/>
        <v>18972</v>
      </c>
      <c r="J68" s="23">
        <v>18972</v>
      </c>
      <c r="K68" s="28">
        <v>9791</v>
      </c>
      <c r="L68" s="24">
        <v>1167</v>
      </c>
      <c r="M68" s="25"/>
      <c r="N68" s="29"/>
      <c r="O68" s="24"/>
      <c r="P68" s="176"/>
      <c r="Q68" s="33">
        <v>1170</v>
      </c>
      <c r="R68" s="24" t="s">
        <v>115</v>
      </c>
      <c r="T68" s="167"/>
      <c r="U68" s="127"/>
      <c r="V68" s="127" t="s">
        <v>125</v>
      </c>
    </row>
    <row r="69" spans="1:22" ht="22.5" customHeight="1" x14ac:dyDescent="0.15">
      <c r="A69" s="35"/>
      <c r="B69" s="52" t="s">
        <v>126</v>
      </c>
      <c r="C69" s="56">
        <f>D69+F69</f>
        <v>1186</v>
      </c>
      <c r="D69" s="57">
        <v>1186</v>
      </c>
      <c r="E69" s="58">
        <v>438</v>
      </c>
      <c r="F69" s="59"/>
      <c r="G69" s="58"/>
      <c r="H69" s="173"/>
      <c r="I69" s="27">
        <f t="shared" si="1"/>
        <v>24326</v>
      </c>
      <c r="J69" s="23">
        <v>24326</v>
      </c>
      <c r="K69" s="28">
        <v>10555</v>
      </c>
      <c r="L69" s="24">
        <v>376</v>
      </c>
      <c r="M69" s="25"/>
      <c r="N69" s="29"/>
      <c r="O69" s="24"/>
      <c r="P69" s="176"/>
      <c r="Q69" s="33">
        <v>2762</v>
      </c>
      <c r="R69" s="24" t="s">
        <v>115</v>
      </c>
      <c r="T69" s="167"/>
      <c r="U69" s="127"/>
      <c r="V69" s="127" t="s">
        <v>127</v>
      </c>
    </row>
    <row r="70" spans="1:22" ht="22.5" customHeight="1" x14ac:dyDescent="0.15">
      <c r="A70" s="35"/>
      <c r="B70" s="52" t="s">
        <v>128</v>
      </c>
      <c r="C70" s="79">
        <f>D70+F70</f>
        <v>232</v>
      </c>
      <c r="D70" s="60">
        <v>232</v>
      </c>
      <c r="E70" s="61">
        <v>44</v>
      </c>
      <c r="F70" s="62"/>
      <c r="G70" s="61"/>
      <c r="H70" s="174"/>
      <c r="I70" s="27">
        <f t="shared" si="1"/>
        <v>7003</v>
      </c>
      <c r="J70" s="23">
        <v>7003</v>
      </c>
      <c r="K70" s="28">
        <v>3132</v>
      </c>
      <c r="L70" s="24">
        <v>128</v>
      </c>
      <c r="M70" s="25"/>
      <c r="N70" s="29"/>
      <c r="O70" s="24"/>
      <c r="P70" s="177"/>
      <c r="Q70" s="33">
        <v>1099</v>
      </c>
      <c r="R70" s="24" t="s">
        <v>115</v>
      </c>
      <c r="T70" s="167"/>
      <c r="U70" s="127"/>
      <c r="V70" s="127" t="s">
        <v>129</v>
      </c>
    </row>
    <row r="71" spans="1:22" ht="22.5" customHeight="1" x14ac:dyDescent="0.15">
      <c r="A71" s="170" t="s">
        <v>130</v>
      </c>
      <c r="B71" s="171"/>
      <c r="C71" s="22">
        <f t="shared" si="0"/>
        <v>40913</v>
      </c>
      <c r="D71" s="23">
        <v>40146</v>
      </c>
      <c r="E71" s="24">
        <v>2711</v>
      </c>
      <c r="F71" s="25">
        <v>767</v>
      </c>
      <c r="G71" s="24">
        <v>20</v>
      </c>
      <c r="H71" s="172">
        <f>(C71+C72+C73+C74+C75)*100/T71</f>
        <v>61.220980223559756</v>
      </c>
      <c r="I71" s="27">
        <f t="shared" si="1"/>
        <v>342828</v>
      </c>
      <c r="J71" s="23">
        <v>335298</v>
      </c>
      <c r="K71" s="28">
        <v>167729</v>
      </c>
      <c r="L71" s="24">
        <v>384</v>
      </c>
      <c r="M71" s="25">
        <v>7530</v>
      </c>
      <c r="N71" s="28">
        <v>1876</v>
      </c>
      <c r="O71" s="24">
        <v>0</v>
      </c>
      <c r="P71" s="175">
        <f>(I71+I72+I73+I74+I75)/T71</f>
        <v>5.8806964746345658</v>
      </c>
      <c r="Q71" s="33">
        <v>17517</v>
      </c>
      <c r="R71" s="24">
        <v>151</v>
      </c>
      <c r="T71" s="167">
        <v>97692</v>
      </c>
      <c r="U71" s="143" t="s">
        <v>131</v>
      </c>
      <c r="V71" s="144"/>
    </row>
    <row r="72" spans="1:22" ht="22.5" customHeight="1" x14ac:dyDescent="0.15">
      <c r="A72" s="43"/>
      <c r="B72" s="38" t="s">
        <v>132</v>
      </c>
      <c r="C72" s="22">
        <f t="shared" si="0"/>
        <v>1790</v>
      </c>
      <c r="D72" s="23">
        <v>1790</v>
      </c>
      <c r="E72" s="24">
        <v>370</v>
      </c>
      <c r="F72" s="25"/>
      <c r="G72" s="24"/>
      <c r="H72" s="173"/>
      <c r="I72" s="27">
        <f t="shared" si="1"/>
        <v>41289</v>
      </c>
      <c r="J72" s="23">
        <v>41289</v>
      </c>
      <c r="K72" s="28">
        <v>17050</v>
      </c>
      <c r="L72" s="24"/>
      <c r="M72" s="25"/>
      <c r="N72" s="29"/>
      <c r="O72" s="24"/>
      <c r="P72" s="176"/>
      <c r="Q72" s="33">
        <v>2503</v>
      </c>
      <c r="R72" s="24">
        <v>10</v>
      </c>
      <c r="T72" s="167"/>
      <c r="U72" s="127"/>
      <c r="V72" s="131" t="s">
        <v>132</v>
      </c>
    </row>
    <row r="73" spans="1:22" ht="22.5" customHeight="1" x14ac:dyDescent="0.15">
      <c r="A73" s="168" t="s">
        <v>133</v>
      </c>
      <c r="B73" s="171"/>
      <c r="C73" s="22">
        <f t="shared" si="0"/>
        <v>6888</v>
      </c>
      <c r="D73" s="23">
        <v>6888</v>
      </c>
      <c r="E73" s="24">
        <v>481</v>
      </c>
      <c r="F73" s="25"/>
      <c r="G73" s="24"/>
      <c r="H73" s="173"/>
      <c r="I73" s="27">
        <f t="shared" si="1"/>
        <v>77519</v>
      </c>
      <c r="J73" s="23">
        <v>77519</v>
      </c>
      <c r="K73" s="28">
        <v>39765</v>
      </c>
      <c r="L73" s="24">
        <v>334</v>
      </c>
      <c r="M73" s="25"/>
      <c r="N73" s="29"/>
      <c r="O73" s="84"/>
      <c r="P73" s="176"/>
      <c r="Q73" s="33">
        <v>7758</v>
      </c>
      <c r="R73" s="24">
        <v>44</v>
      </c>
      <c r="T73" s="167"/>
      <c r="U73" s="143" t="s">
        <v>134</v>
      </c>
      <c r="V73" s="144"/>
    </row>
    <row r="74" spans="1:22" ht="22.5" customHeight="1" x14ac:dyDescent="0.15">
      <c r="A74" s="168" t="s">
        <v>135</v>
      </c>
      <c r="B74" s="171"/>
      <c r="C74" s="22">
        <f t="shared" si="0"/>
        <v>5262</v>
      </c>
      <c r="D74" s="23">
        <v>5262</v>
      </c>
      <c r="E74" s="24">
        <v>440</v>
      </c>
      <c r="F74" s="25"/>
      <c r="G74" s="24"/>
      <c r="H74" s="173"/>
      <c r="I74" s="27">
        <f t="shared" si="1"/>
        <v>67876</v>
      </c>
      <c r="J74" s="23">
        <v>67876</v>
      </c>
      <c r="K74" s="28">
        <v>33301</v>
      </c>
      <c r="L74" s="24">
        <v>741</v>
      </c>
      <c r="M74" s="25"/>
      <c r="N74" s="29"/>
      <c r="O74" s="24"/>
      <c r="P74" s="176"/>
      <c r="Q74" s="33">
        <v>3299</v>
      </c>
      <c r="R74" s="24">
        <v>40</v>
      </c>
      <c r="T74" s="167"/>
      <c r="U74" s="143" t="s">
        <v>136</v>
      </c>
      <c r="V74" s="144"/>
    </row>
    <row r="75" spans="1:22" ht="22.5" customHeight="1" x14ac:dyDescent="0.15">
      <c r="A75" s="168" t="s">
        <v>137</v>
      </c>
      <c r="B75" s="171"/>
      <c r="C75" s="22">
        <f t="shared" ref="C75:C127" si="2">D75+F75</f>
        <v>4955</v>
      </c>
      <c r="D75" s="23">
        <v>4955</v>
      </c>
      <c r="E75" s="24">
        <v>331</v>
      </c>
      <c r="F75" s="25"/>
      <c r="G75" s="24"/>
      <c r="H75" s="174"/>
      <c r="I75" s="27">
        <f t="shared" si="1"/>
        <v>44985</v>
      </c>
      <c r="J75" s="23">
        <v>44985</v>
      </c>
      <c r="K75" s="28">
        <v>18368</v>
      </c>
      <c r="L75" s="34">
        <v>452</v>
      </c>
      <c r="M75" s="25"/>
      <c r="N75" s="29"/>
      <c r="O75" s="24"/>
      <c r="P75" s="177"/>
      <c r="Q75" s="33">
        <v>3539</v>
      </c>
      <c r="R75" s="24">
        <v>27</v>
      </c>
      <c r="T75" s="167"/>
      <c r="U75" s="143" t="s">
        <v>138</v>
      </c>
      <c r="V75" s="144"/>
    </row>
    <row r="76" spans="1:22" ht="22.5" customHeight="1" x14ac:dyDescent="0.15">
      <c r="A76" s="154" t="s">
        <v>139</v>
      </c>
      <c r="B76" s="142"/>
      <c r="C76" s="22">
        <f>D76</f>
        <v>9829</v>
      </c>
      <c r="D76" s="23">
        <v>9829</v>
      </c>
      <c r="E76" s="24">
        <v>753</v>
      </c>
      <c r="F76" s="85" t="s">
        <v>140</v>
      </c>
      <c r="G76" s="86" t="s">
        <v>140</v>
      </c>
      <c r="H76" s="172">
        <f>(C76+C77+C78)*100/T76</f>
        <v>29.247953878622535</v>
      </c>
      <c r="I76" s="27">
        <f>J76+M76</f>
        <v>93809</v>
      </c>
      <c r="J76" s="23">
        <v>83744</v>
      </c>
      <c r="K76" s="28">
        <v>38932</v>
      </c>
      <c r="L76" s="24">
        <v>806</v>
      </c>
      <c r="M76" s="25">
        <v>10065</v>
      </c>
      <c r="N76" s="28">
        <v>3457</v>
      </c>
      <c r="O76" s="34">
        <v>327</v>
      </c>
      <c r="P76" s="175">
        <f>(I76+I77+I78)/T76</f>
        <v>3.9444587429865652</v>
      </c>
      <c r="Q76" s="33">
        <v>5976</v>
      </c>
      <c r="R76" s="24">
        <v>32</v>
      </c>
      <c r="T76" s="167">
        <v>58281</v>
      </c>
      <c r="U76" s="143" t="s">
        <v>141</v>
      </c>
      <c r="V76" s="144"/>
    </row>
    <row r="77" spans="1:22" ht="22.5" customHeight="1" x14ac:dyDescent="0.15">
      <c r="A77" s="43"/>
      <c r="B77" s="83" t="s">
        <v>142</v>
      </c>
      <c r="C77" s="22">
        <f t="shared" si="2"/>
        <v>1359</v>
      </c>
      <c r="D77" s="23">
        <v>1359</v>
      </c>
      <c r="E77" s="24">
        <v>120</v>
      </c>
      <c r="F77" s="25">
        <v>0</v>
      </c>
      <c r="G77" s="24">
        <v>0</v>
      </c>
      <c r="H77" s="173"/>
      <c r="I77" s="27">
        <f t="shared" ref="I77:I127" si="3">J77+M77</f>
        <v>31835</v>
      </c>
      <c r="J77" s="23">
        <v>31835</v>
      </c>
      <c r="K77" s="28">
        <v>12457</v>
      </c>
      <c r="L77" s="24">
        <v>1419</v>
      </c>
      <c r="M77" s="25">
        <v>0</v>
      </c>
      <c r="N77" s="29">
        <v>0</v>
      </c>
      <c r="O77" s="24">
        <v>0</v>
      </c>
      <c r="P77" s="176"/>
      <c r="Q77" s="33">
        <v>216</v>
      </c>
      <c r="R77" s="24">
        <v>11</v>
      </c>
      <c r="T77" s="167"/>
      <c r="U77" s="127"/>
      <c r="V77" s="131" t="s">
        <v>143</v>
      </c>
    </row>
    <row r="78" spans="1:22" ht="22.5" customHeight="1" x14ac:dyDescent="0.15">
      <c r="A78" s="168" t="s">
        <v>144</v>
      </c>
      <c r="B78" s="169"/>
      <c r="C78" s="22">
        <f>D78</f>
        <v>5858</v>
      </c>
      <c r="D78" s="23">
        <v>5858</v>
      </c>
      <c r="E78" s="24">
        <v>538</v>
      </c>
      <c r="F78" s="85" t="s">
        <v>140</v>
      </c>
      <c r="G78" s="86" t="s">
        <v>140</v>
      </c>
      <c r="H78" s="174"/>
      <c r="I78" s="27">
        <f t="shared" si="3"/>
        <v>104243</v>
      </c>
      <c r="J78" s="23">
        <v>99688</v>
      </c>
      <c r="K78" s="28">
        <v>39381</v>
      </c>
      <c r="L78" s="24">
        <v>5068</v>
      </c>
      <c r="M78" s="25">
        <v>4555</v>
      </c>
      <c r="N78" s="29">
        <v>2384</v>
      </c>
      <c r="O78" s="34">
        <v>623</v>
      </c>
      <c r="P78" s="177"/>
      <c r="Q78" s="33">
        <v>7589</v>
      </c>
      <c r="R78" s="24">
        <v>49</v>
      </c>
      <c r="T78" s="167"/>
      <c r="U78" s="143" t="s">
        <v>145</v>
      </c>
      <c r="V78" s="144"/>
    </row>
    <row r="79" spans="1:22" ht="22.5" customHeight="1" x14ac:dyDescent="0.15">
      <c r="A79" s="168" t="s">
        <v>146</v>
      </c>
      <c r="B79" s="169"/>
      <c r="C79" s="22">
        <f>D79+F79</f>
        <v>6608</v>
      </c>
      <c r="D79" s="23">
        <v>6608</v>
      </c>
      <c r="E79" s="24">
        <v>755</v>
      </c>
      <c r="F79" s="25"/>
      <c r="G79" s="24"/>
      <c r="H79" s="26">
        <f t="shared" ref="H79:H126" si="4">C79*100/T79</f>
        <v>22.228202368137783</v>
      </c>
      <c r="I79" s="27">
        <f t="shared" si="3"/>
        <v>150392</v>
      </c>
      <c r="J79" s="23">
        <v>146567</v>
      </c>
      <c r="K79" s="28">
        <v>74746</v>
      </c>
      <c r="L79" s="24">
        <v>0</v>
      </c>
      <c r="M79" s="25">
        <v>3825</v>
      </c>
      <c r="N79" s="29">
        <v>1422</v>
      </c>
      <c r="O79" s="24">
        <v>0</v>
      </c>
      <c r="P79" s="30">
        <f>I79/T79</f>
        <v>5.0589343379978473</v>
      </c>
      <c r="Q79" s="33">
        <v>10080</v>
      </c>
      <c r="R79" s="24">
        <v>44</v>
      </c>
      <c r="T79" s="132">
        <v>29728</v>
      </c>
      <c r="U79" s="143" t="s">
        <v>147</v>
      </c>
      <c r="V79" s="144"/>
    </row>
    <row r="80" spans="1:22" ht="22.5" customHeight="1" x14ac:dyDescent="0.15">
      <c r="A80" s="170" t="s">
        <v>148</v>
      </c>
      <c r="B80" s="171"/>
      <c r="C80" s="22">
        <f t="shared" si="2"/>
        <v>27305</v>
      </c>
      <c r="D80" s="23">
        <v>27305</v>
      </c>
      <c r="E80" s="24">
        <v>1437</v>
      </c>
      <c r="F80" s="25"/>
      <c r="G80" s="24"/>
      <c r="H80" s="172">
        <f>(C80+C81+C82+C83+C84)*100/T80</f>
        <v>54.726304305974459</v>
      </c>
      <c r="I80" s="27">
        <f t="shared" si="3"/>
        <v>427694</v>
      </c>
      <c r="J80" s="23">
        <v>427694</v>
      </c>
      <c r="K80" s="28">
        <v>158736</v>
      </c>
      <c r="L80" s="24">
        <v>24029</v>
      </c>
      <c r="M80" s="25"/>
      <c r="N80" s="29"/>
      <c r="O80" s="24"/>
      <c r="P80" s="175">
        <f>(I80+I81+I82+I83+I84)/T80</f>
        <v>8.1145265139361271</v>
      </c>
      <c r="Q80" s="33">
        <v>11582</v>
      </c>
      <c r="R80" s="24">
        <v>81</v>
      </c>
      <c r="T80" s="167">
        <v>93498</v>
      </c>
      <c r="U80" s="143" t="s">
        <v>149</v>
      </c>
      <c r="V80" s="144"/>
    </row>
    <row r="81" spans="1:22" ht="22.5" customHeight="1" x14ac:dyDescent="0.15">
      <c r="A81" s="87"/>
      <c r="B81" s="88" t="s">
        <v>150</v>
      </c>
      <c r="C81" s="22">
        <f t="shared" si="2"/>
        <v>12276</v>
      </c>
      <c r="D81" s="23">
        <v>12276</v>
      </c>
      <c r="E81" s="24">
        <v>689</v>
      </c>
      <c r="F81" s="25"/>
      <c r="G81" s="24"/>
      <c r="H81" s="173"/>
      <c r="I81" s="27">
        <f t="shared" si="3"/>
        <v>133137</v>
      </c>
      <c r="J81" s="23">
        <v>133137</v>
      </c>
      <c r="K81" s="28">
        <v>55710</v>
      </c>
      <c r="L81" s="24">
        <v>5114</v>
      </c>
      <c r="M81" s="25"/>
      <c r="N81" s="29"/>
      <c r="O81" s="24"/>
      <c r="P81" s="176"/>
      <c r="Q81" s="33">
        <v>9607</v>
      </c>
      <c r="R81" s="24">
        <v>62</v>
      </c>
      <c r="T81" s="167"/>
      <c r="U81" s="133"/>
      <c r="V81" s="131" t="s">
        <v>150</v>
      </c>
    </row>
    <row r="82" spans="1:22" ht="22.5" customHeight="1" x14ac:dyDescent="0.15">
      <c r="A82" s="87"/>
      <c r="B82" s="88" t="s">
        <v>151</v>
      </c>
      <c r="C82" s="22">
        <f t="shared" si="2"/>
        <v>4921</v>
      </c>
      <c r="D82" s="23">
        <v>4921</v>
      </c>
      <c r="E82" s="24">
        <v>464</v>
      </c>
      <c r="F82" s="25"/>
      <c r="G82" s="24"/>
      <c r="H82" s="173"/>
      <c r="I82" s="27">
        <f t="shared" si="3"/>
        <v>118469</v>
      </c>
      <c r="J82" s="23">
        <v>118469</v>
      </c>
      <c r="K82" s="28">
        <v>61768</v>
      </c>
      <c r="L82" s="24">
        <v>3251</v>
      </c>
      <c r="M82" s="25"/>
      <c r="N82" s="29"/>
      <c r="O82" s="24"/>
      <c r="P82" s="176"/>
      <c r="Q82" s="33">
        <v>3526</v>
      </c>
      <c r="R82" s="24">
        <v>28</v>
      </c>
      <c r="T82" s="167"/>
      <c r="U82" s="133"/>
      <c r="V82" s="131" t="s">
        <v>151</v>
      </c>
    </row>
    <row r="83" spans="1:22" ht="22.5" customHeight="1" x14ac:dyDescent="0.15">
      <c r="A83" s="87"/>
      <c r="B83" s="88" t="s">
        <v>152</v>
      </c>
      <c r="C83" s="22">
        <f t="shared" si="2"/>
        <v>2498</v>
      </c>
      <c r="D83" s="23">
        <v>2498</v>
      </c>
      <c r="E83" s="24">
        <v>201</v>
      </c>
      <c r="F83" s="25"/>
      <c r="G83" s="24"/>
      <c r="H83" s="173"/>
      <c r="I83" s="27">
        <f t="shared" si="3"/>
        <v>55372</v>
      </c>
      <c r="J83" s="23">
        <v>55372</v>
      </c>
      <c r="K83" s="28">
        <v>28641</v>
      </c>
      <c r="L83" s="24">
        <v>1624</v>
      </c>
      <c r="M83" s="25"/>
      <c r="N83" s="29"/>
      <c r="O83" s="24"/>
      <c r="P83" s="176"/>
      <c r="Q83" s="33">
        <v>3283</v>
      </c>
      <c r="R83" s="24">
        <v>23</v>
      </c>
      <c r="T83" s="167"/>
      <c r="U83" s="133"/>
      <c r="V83" s="131" t="s">
        <v>152</v>
      </c>
    </row>
    <row r="84" spans="1:22" ht="22.5" customHeight="1" x14ac:dyDescent="0.15">
      <c r="A84" s="89"/>
      <c r="B84" s="90" t="s">
        <v>153</v>
      </c>
      <c r="C84" s="22">
        <f t="shared" si="2"/>
        <v>4168</v>
      </c>
      <c r="D84" s="23">
        <v>4168</v>
      </c>
      <c r="E84" s="24">
        <v>222</v>
      </c>
      <c r="F84" s="25"/>
      <c r="G84" s="24"/>
      <c r="H84" s="174"/>
      <c r="I84" s="27">
        <f t="shared" si="3"/>
        <v>24020</v>
      </c>
      <c r="J84" s="23">
        <v>24020</v>
      </c>
      <c r="K84" s="28">
        <v>11366</v>
      </c>
      <c r="L84" s="24">
        <v>1001</v>
      </c>
      <c r="M84" s="25"/>
      <c r="N84" s="29"/>
      <c r="O84" s="24"/>
      <c r="P84" s="177"/>
      <c r="Q84" s="33">
        <v>2307</v>
      </c>
      <c r="R84" s="24">
        <v>13</v>
      </c>
      <c r="T84" s="167"/>
      <c r="U84" s="133"/>
      <c r="V84" s="131" t="s">
        <v>153</v>
      </c>
    </row>
    <row r="85" spans="1:22" ht="22.5" customHeight="1" x14ac:dyDescent="0.15">
      <c r="A85" s="147" t="s">
        <v>154</v>
      </c>
      <c r="B85" s="148"/>
      <c r="C85" s="22">
        <f>D85+F85</f>
        <v>2378</v>
      </c>
      <c r="D85" s="23">
        <v>2378</v>
      </c>
      <c r="E85" s="24">
        <v>142</v>
      </c>
      <c r="F85" s="25"/>
      <c r="G85" s="24"/>
      <c r="H85" s="26">
        <f>C85*100/T85</f>
        <v>56.511406844106467</v>
      </c>
      <c r="I85" s="27">
        <f>J85+M85</f>
        <v>17443</v>
      </c>
      <c r="J85" s="23">
        <v>16769</v>
      </c>
      <c r="K85" s="28">
        <v>4575</v>
      </c>
      <c r="L85" s="24"/>
      <c r="M85" s="25">
        <v>674</v>
      </c>
      <c r="N85" s="29"/>
      <c r="O85" s="24"/>
      <c r="P85" s="30">
        <f>I85/T85</f>
        <v>4.145199619771863</v>
      </c>
      <c r="Q85" s="33">
        <v>1556</v>
      </c>
      <c r="R85" s="24">
        <v>6</v>
      </c>
      <c r="T85" s="132">
        <v>4208</v>
      </c>
      <c r="U85" s="149" t="s">
        <v>154</v>
      </c>
      <c r="V85" s="144"/>
    </row>
    <row r="86" spans="1:22" ht="22.5" customHeight="1" x14ac:dyDescent="0.15">
      <c r="A86" s="147" t="s">
        <v>155</v>
      </c>
      <c r="B86" s="148"/>
      <c r="C86" s="22">
        <f t="shared" si="2"/>
        <v>10364</v>
      </c>
      <c r="D86" s="23">
        <v>10364</v>
      </c>
      <c r="E86" s="24">
        <v>696</v>
      </c>
      <c r="F86" s="25"/>
      <c r="G86" s="24"/>
      <c r="H86" s="26">
        <f>C86*100/T86</f>
        <v>103.28881801873629</v>
      </c>
      <c r="I86" s="27">
        <f>J86+M86</f>
        <v>71961</v>
      </c>
      <c r="J86" s="23">
        <v>67972</v>
      </c>
      <c r="K86" s="28">
        <v>28594</v>
      </c>
      <c r="L86" s="24">
        <v>1940</v>
      </c>
      <c r="M86" s="25">
        <v>3989</v>
      </c>
      <c r="N86" s="29"/>
      <c r="O86" s="24"/>
      <c r="P86" s="30">
        <f t="shared" ref="P86:P125" si="5">I86/T86</f>
        <v>7.1717161650388679</v>
      </c>
      <c r="Q86" s="33">
        <v>6032</v>
      </c>
      <c r="R86" s="24">
        <v>40</v>
      </c>
      <c r="T86" s="135">
        <v>10034</v>
      </c>
      <c r="U86" s="149" t="s">
        <v>156</v>
      </c>
      <c r="V86" s="144"/>
    </row>
    <row r="87" spans="1:22" ht="22.5" customHeight="1" x14ac:dyDescent="0.15">
      <c r="A87" s="152" t="s">
        <v>157</v>
      </c>
      <c r="B87" s="151"/>
      <c r="C87" s="22">
        <f t="shared" si="2"/>
        <v>29768</v>
      </c>
      <c r="D87" s="23">
        <v>29768</v>
      </c>
      <c r="E87" s="24">
        <v>831</v>
      </c>
      <c r="F87" s="25"/>
      <c r="G87" s="24"/>
      <c r="H87" s="163">
        <f>(C87+C88)*100/T87</f>
        <v>152.67989947171361</v>
      </c>
      <c r="I87" s="27">
        <f t="shared" si="3"/>
        <v>168416</v>
      </c>
      <c r="J87" s="23">
        <v>168416</v>
      </c>
      <c r="K87" s="28">
        <v>57796</v>
      </c>
      <c r="L87" s="24">
        <v>3026</v>
      </c>
      <c r="M87" s="25"/>
      <c r="N87" s="29"/>
      <c r="O87" s="24"/>
      <c r="P87" s="165">
        <f>(I87+I88)/T87</f>
        <v>8.6380468790070264</v>
      </c>
      <c r="Q87" s="33">
        <v>3109</v>
      </c>
      <c r="R87" s="24">
        <v>45</v>
      </c>
      <c r="T87" s="167">
        <v>19497</v>
      </c>
      <c r="U87" s="149" t="s">
        <v>158</v>
      </c>
      <c r="V87" s="144"/>
    </row>
    <row r="88" spans="1:22" ht="22.5" customHeight="1" x14ac:dyDescent="0.15">
      <c r="A88" s="150" t="s">
        <v>159</v>
      </c>
      <c r="B88" s="151"/>
      <c r="C88" s="22">
        <f>D88+F88</f>
        <v>0</v>
      </c>
      <c r="D88" s="23"/>
      <c r="E88" s="24"/>
      <c r="F88" s="25"/>
      <c r="G88" s="24"/>
      <c r="H88" s="164"/>
      <c r="I88" s="27">
        <f>J88+M88</f>
        <v>0</v>
      </c>
      <c r="J88" s="23"/>
      <c r="K88" s="28"/>
      <c r="L88" s="24"/>
      <c r="M88" s="25"/>
      <c r="N88" s="29"/>
      <c r="O88" s="24"/>
      <c r="P88" s="166"/>
      <c r="Q88" s="33"/>
      <c r="R88" s="24"/>
      <c r="T88" s="167"/>
      <c r="U88" s="149" t="s">
        <v>158</v>
      </c>
      <c r="V88" s="144"/>
    </row>
    <row r="89" spans="1:22" ht="22.5" customHeight="1" x14ac:dyDescent="0.15">
      <c r="A89" s="161" t="s">
        <v>160</v>
      </c>
      <c r="B89" s="162"/>
      <c r="C89" s="22">
        <f t="shared" si="2"/>
        <v>22225</v>
      </c>
      <c r="D89" s="23">
        <v>22225</v>
      </c>
      <c r="E89" s="24">
        <v>1254</v>
      </c>
      <c r="F89" s="25"/>
      <c r="G89" s="24"/>
      <c r="H89" s="26">
        <f>C89*100/T89</f>
        <v>140.64675357549677</v>
      </c>
      <c r="I89" s="27">
        <f t="shared" si="3"/>
        <v>73475</v>
      </c>
      <c r="J89" s="23">
        <v>73475</v>
      </c>
      <c r="K89" s="28">
        <v>26109</v>
      </c>
      <c r="L89" s="24">
        <v>255</v>
      </c>
      <c r="M89" s="25"/>
      <c r="N89" s="29"/>
      <c r="O89" s="24"/>
      <c r="P89" s="30">
        <f>I89/T89</f>
        <v>4.6497278825465127</v>
      </c>
      <c r="Q89" s="33">
        <v>2749</v>
      </c>
      <c r="R89" s="24">
        <v>57</v>
      </c>
      <c r="T89" s="132">
        <v>15802</v>
      </c>
      <c r="U89" s="149" t="s">
        <v>161</v>
      </c>
      <c r="V89" s="144"/>
    </row>
    <row r="90" spans="1:22" ht="22.5" customHeight="1" x14ac:dyDescent="0.15">
      <c r="A90" s="152" t="s">
        <v>162</v>
      </c>
      <c r="B90" s="151"/>
      <c r="C90" s="22">
        <f t="shared" si="2"/>
        <v>12034</v>
      </c>
      <c r="D90" s="23">
        <v>12034</v>
      </c>
      <c r="E90" s="34">
        <v>1702</v>
      </c>
      <c r="F90" s="25"/>
      <c r="G90" s="24"/>
      <c r="H90" s="26">
        <f>C90*100/T90</f>
        <v>64.136865106859247</v>
      </c>
      <c r="I90" s="27">
        <f t="shared" si="3"/>
        <v>201075</v>
      </c>
      <c r="J90" s="23">
        <v>201075</v>
      </c>
      <c r="K90" s="28">
        <v>69441</v>
      </c>
      <c r="L90" s="24">
        <v>18486</v>
      </c>
      <c r="M90" s="25"/>
      <c r="N90" s="29"/>
      <c r="O90" s="24"/>
      <c r="P90" s="30">
        <f t="shared" si="5"/>
        <v>10.71656984490753</v>
      </c>
      <c r="Q90" s="33">
        <v>3864</v>
      </c>
      <c r="R90" s="24">
        <v>44</v>
      </c>
      <c r="T90" s="132">
        <v>18763</v>
      </c>
      <c r="U90" s="149" t="s">
        <v>163</v>
      </c>
      <c r="V90" s="144"/>
    </row>
    <row r="91" spans="1:22" ht="22.5" customHeight="1" x14ac:dyDescent="0.15">
      <c r="A91" s="152" t="s">
        <v>164</v>
      </c>
      <c r="B91" s="151"/>
      <c r="C91" s="22">
        <f t="shared" si="2"/>
        <v>18169</v>
      </c>
      <c r="D91" s="23">
        <v>18169</v>
      </c>
      <c r="E91" s="34">
        <v>1747</v>
      </c>
      <c r="F91" s="25"/>
      <c r="G91" s="24"/>
      <c r="H91" s="26">
        <f t="shared" si="4"/>
        <v>130.15975356400889</v>
      </c>
      <c r="I91" s="27">
        <f t="shared" si="3"/>
        <v>205254</v>
      </c>
      <c r="J91" s="23">
        <v>205254</v>
      </c>
      <c r="K91" s="28">
        <v>56578</v>
      </c>
      <c r="L91" s="24">
        <v>10062</v>
      </c>
      <c r="M91" s="25"/>
      <c r="N91" s="29"/>
      <c r="O91" s="24"/>
      <c r="P91" s="30">
        <f t="shared" si="5"/>
        <v>14.704061895551257</v>
      </c>
      <c r="Q91" s="33">
        <v>2123</v>
      </c>
      <c r="R91" s="24">
        <v>43</v>
      </c>
      <c r="T91" s="132">
        <v>13959</v>
      </c>
      <c r="U91" s="149" t="s">
        <v>164</v>
      </c>
      <c r="V91" s="144"/>
    </row>
    <row r="92" spans="1:22" ht="22.5" customHeight="1" x14ac:dyDescent="0.15">
      <c r="A92" s="154" t="s">
        <v>165</v>
      </c>
      <c r="B92" s="160"/>
      <c r="C92" s="22">
        <f>D92+F92</f>
        <v>17242</v>
      </c>
      <c r="D92" s="23">
        <v>17242</v>
      </c>
      <c r="E92" s="34">
        <v>1270</v>
      </c>
      <c r="F92" s="25"/>
      <c r="G92" s="24"/>
      <c r="H92" s="91">
        <f>C92*100/T92</f>
        <v>95.133524608254248</v>
      </c>
      <c r="I92" s="27">
        <f t="shared" si="3"/>
        <v>69797</v>
      </c>
      <c r="J92" s="23">
        <v>63824</v>
      </c>
      <c r="K92" s="28">
        <v>32185</v>
      </c>
      <c r="L92" s="24" t="s">
        <v>115</v>
      </c>
      <c r="M92" s="25">
        <v>5973</v>
      </c>
      <c r="N92" s="29" t="s">
        <v>115</v>
      </c>
      <c r="O92" s="24" t="s">
        <v>115</v>
      </c>
      <c r="P92" s="92">
        <f>I92/T92</f>
        <v>3.8510814389759433</v>
      </c>
      <c r="Q92" s="33">
        <v>5973</v>
      </c>
      <c r="R92" s="24">
        <v>16</v>
      </c>
      <c r="T92" s="134">
        <v>18124</v>
      </c>
      <c r="U92" s="143" t="s">
        <v>166</v>
      </c>
      <c r="V92" s="143"/>
    </row>
    <row r="93" spans="1:22" ht="22.5" customHeight="1" x14ac:dyDescent="0.15">
      <c r="A93" s="152" t="s">
        <v>167</v>
      </c>
      <c r="B93" s="151"/>
      <c r="C93" s="22">
        <f t="shared" si="2"/>
        <v>16246</v>
      </c>
      <c r="D93" s="93">
        <v>16246</v>
      </c>
      <c r="E93" s="94">
        <v>2230</v>
      </c>
      <c r="F93" s="25">
        <v>0</v>
      </c>
      <c r="G93" s="24">
        <v>0</v>
      </c>
      <c r="H93" s="26">
        <f>C93*100/T93</f>
        <v>65.67755498059509</v>
      </c>
      <c r="I93" s="27">
        <f t="shared" si="3"/>
        <v>80244</v>
      </c>
      <c r="J93" s="23">
        <v>78490</v>
      </c>
      <c r="K93" s="46">
        <v>44957</v>
      </c>
      <c r="L93" s="24">
        <v>999</v>
      </c>
      <c r="M93" s="25">
        <v>1754</v>
      </c>
      <c r="N93" s="28">
        <v>1549</v>
      </c>
      <c r="O93" s="24">
        <v>0</v>
      </c>
      <c r="P93" s="30">
        <f t="shared" si="5"/>
        <v>3.2440168175937902</v>
      </c>
      <c r="Q93" s="33">
        <v>8874</v>
      </c>
      <c r="R93" s="24">
        <v>126</v>
      </c>
      <c r="T93" s="132">
        <v>24736</v>
      </c>
      <c r="U93" s="149" t="s">
        <v>167</v>
      </c>
      <c r="V93" s="144"/>
    </row>
    <row r="94" spans="1:22" ht="22.5" customHeight="1" x14ac:dyDescent="0.15">
      <c r="A94" s="152" t="s">
        <v>168</v>
      </c>
      <c r="B94" s="151"/>
      <c r="C94" s="22">
        <f t="shared" si="2"/>
        <v>9985</v>
      </c>
      <c r="D94" s="23">
        <v>9985</v>
      </c>
      <c r="E94" s="34">
        <v>857</v>
      </c>
      <c r="F94" s="25"/>
      <c r="G94" s="24"/>
      <c r="H94" s="26">
        <f>C94*100/T94</f>
        <v>112.85036166365281</v>
      </c>
      <c r="I94" s="27">
        <f t="shared" si="3"/>
        <v>59116</v>
      </c>
      <c r="J94" s="23">
        <v>45811</v>
      </c>
      <c r="K94" s="28">
        <v>32434</v>
      </c>
      <c r="L94" s="24">
        <v>1195</v>
      </c>
      <c r="M94" s="25">
        <v>13305</v>
      </c>
      <c r="N94" s="28">
        <v>12206</v>
      </c>
      <c r="O94" s="24">
        <v>378</v>
      </c>
      <c r="P94" s="30">
        <f t="shared" si="5"/>
        <v>6.68128390596745</v>
      </c>
      <c r="Q94" s="33">
        <v>5652</v>
      </c>
      <c r="R94" s="24">
        <v>26</v>
      </c>
      <c r="T94" s="132">
        <v>8848</v>
      </c>
      <c r="U94" s="149" t="s">
        <v>168</v>
      </c>
      <c r="V94" s="144"/>
    </row>
    <row r="95" spans="1:22" ht="22.5" customHeight="1" x14ac:dyDescent="0.15">
      <c r="A95" s="152" t="s">
        <v>169</v>
      </c>
      <c r="B95" s="151"/>
      <c r="C95" s="22">
        <f t="shared" si="2"/>
        <v>5241</v>
      </c>
      <c r="D95" s="23">
        <v>5241</v>
      </c>
      <c r="E95" s="34">
        <v>1249</v>
      </c>
      <c r="F95" s="25">
        <v>0</v>
      </c>
      <c r="G95" s="24">
        <v>0</v>
      </c>
      <c r="H95" s="26">
        <f t="shared" si="4"/>
        <v>42.523326572008116</v>
      </c>
      <c r="I95" s="27">
        <f t="shared" si="3"/>
        <v>88254</v>
      </c>
      <c r="J95" s="23">
        <v>87415</v>
      </c>
      <c r="K95" s="28">
        <v>43765</v>
      </c>
      <c r="L95" s="24">
        <v>473</v>
      </c>
      <c r="M95" s="25">
        <v>839</v>
      </c>
      <c r="N95" s="29">
        <v>150</v>
      </c>
      <c r="O95" s="24">
        <v>0</v>
      </c>
      <c r="P95" s="30">
        <f t="shared" si="5"/>
        <v>7.1605679513184581</v>
      </c>
      <c r="Q95" s="33">
        <v>25434</v>
      </c>
      <c r="R95" s="24">
        <v>94</v>
      </c>
      <c r="T95" s="132">
        <v>12325</v>
      </c>
      <c r="U95" s="158" t="s">
        <v>169</v>
      </c>
      <c r="V95" s="159"/>
    </row>
    <row r="96" spans="1:22" ht="22.5" customHeight="1" x14ac:dyDescent="0.15">
      <c r="A96" s="152" t="s">
        <v>170</v>
      </c>
      <c r="B96" s="151"/>
      <c r="C96" s="22">
        <f>D96+F96</f>
        <v>4818</v>
      </c>
      <c r="D96" s="23">
        <v>4818</v>
      </c>
      <c r="E96" s="34">
        <v>1230</v>
      </c>
      <c r="F96" s="25"/>
      <c r="G96" s="24"/>
      <c r="H96" s="26">
        <f t="shared" si="4"/>
        <v>37.89821442617793</v>
      </c>
      <c r="I96" s="27">
        <f t="shared" si="3"/>
        <v>87286</v>
      </c>
      <c r="J96" s="23">
        <v>79959</v>
      </c>
      <c r="K96" s="28">
        <v>39696</v>
      </c>
      <c r="L96" s="34">
        <v>451</v>
      </c>
      <c r="M96" s="25">
        <v>7327</v>
      </c>
      <c r="N96" s="28">
        <v>4150</v>
      </c>
      <c r="O96" s="24">
        <v>2</v>
      </c>
      <c r="P96" s="30">
        <f t="shared" si="5"/>
        <v>6.8658853142452605</v>
      </c>
      <c r="Q96" s="33">
        <v>7190</v>
      </c>
      <c r="R96" s="24">
        <v>33</v>
      </c>
      <c r="T96" s="132">
        <v>12713</v>
      </c>
      <c r="U96" s="149" t="s">
        <v>171</v>
      </c>
      <c r="V96" s="144"/>
    </row>
    <row r="97" spans="1:22" ht="22.5" customHeight="1" x14ac:dyDescent="0.15">
      <c r="A97" s="152" t="s">
        <v>172</v>
      </c>
      <c r="B97" s="151"/>
      <c r="C97" s="22">
        <f>D97+F97</f>
        <v>0</v>
      </c>
      <c r="D97" s="23"/>
      <c r="E97" s="34"/>
      <c r="F97" s="25"/>
      <c r="G97" s="24"/>
      <c r="H97" s="26">
        <f t="shared" si="4"/>
        <v>0</v>
      </c>
      <c r="I97" s="27">
        <f t="shared" si="3"/>
        <v>0</v>
      </c>
      <c r="J97" s="23"/>
      <c r="K97" s="28"/>
      <c r="L97" s="34"/>
      <c r="M97" s="25"/>
      <c r="N97" s="29"/>
      <c r="O97" s="24"/>
      <c r="P97" s="30">
        <f t="shared" si="5"/>
        <v>0</v>
      </c>
      <c r="Q97" s="33"/>
      <c r="R97" s="24"/>
      <c r="T97" s="132">
        <v>4151</v>
      </c>
      <c r="U97" s="149" t="s">
        <v>173</v>
      </c>
      <c r="V97" s="144"/>
    </row>
    <row r="98" spans="1:22" ht="22.5" customHeight="1" x14ac:dyDescent="0.15">
      <c r="A98" s="154" t="s">
        <v>174</v>
      </c>
      <c r="B98" s="142"/>
      <c r="C98" s="22">
        <f>D98+F98</f>
        <v>4272</v>
      </c>
      <c r="D98" s="23">
        <v>4272</v>
      </c>
      <c r="E98" s="24">
        <v>531</v>
      </c>
      <c r="F98" s="25"/>
      <c r="G98" s="24"/>
      <c r="H98" s="26"/>
      <c r="I98" s="27">
        <f t="shared" si="3"/>
        <v>48648</v>
      </c>
      <c r="J98" s="23">
        <v>48648</v>
      </c>
      <c r="K98" s="28">
        <v>21651</v>
      </c>
      <c r="L98" s="24">
        <v>1600</v>
      </c>
      <c r="M98" s="25"/>
      <c r="N98" s="29"/>
      <c r="O98" s="24"/>
      <c r="P98" s="30"/>
      <c r="Q98" s="33">
        <v>1689</v>
      </c>
      <c r="R98" s="24">
        <v>36</v>
      </c>
      <c r="T98" s="155">
        <v>10229</v>
      </c>
      <c r="U98" s="143" t="s">
        <v>174</v>
      </c>
      <c r="V98" s="144"/>
    </row>
    <row r="99" spans="1:22" ht="22.5" customHeight="1" x14ac:dyDescent="0.15">
      <c r="A99" s="99"/>
      <c r="B99" s="83" t="s">
        <v>175</v>
      </c>
      <c r="C99" s="95"/>
      <c r="D99" s="72"/>
      <c r="E99" s="74"/>
      <c r="F99" s="96"/>
      <c r="G99" s="74"/>
      <c r="H99" s="45"/>
      <c r="I99" s="27">
        <f t="shared" si="3"/>
        <v>0</v>
      </c>
      <c r="J99" s="72"/>
      <c r="K99" s="73"/>
      <c r="L99" s="74"/>
      <c r="M99" s="96"/>
      <c r="N99" s="97"/>
      <c r="O99" s="74"/>
      <c r="P99" s="98"/>
      <c r="Q99" s="75"/>
      <c r="R99" s="74"/>
      <c r="T99" s="155"/>
      <c r="U99" s="127"/>
      <c r="V99" s="131" t="s">
        <v>175</v>
      </c>
    </row>
    <row r="100" spans="1:22" ht="22.5" customHeight="1" x14ac:dyDescent="0.15">
      <c r="A100" s="99"/>
      <c r="B100" s="83" t="s">
        <v>176</v>
      </c>
      <c r="C100" s="95"/>
      <c r="D100" s="72"/>
      <c r="E100" s="74"/>
      <c r="F100" s="96"/>
      <c r="G100" s="74"/>
      <c r="H100" s="45"/>
      <c r="I100" s="27">
        <f t="shared" si="3"/>
        <v>0</v>
      </c>
      <c r="J100" s="72"/>
      <c r="K100" s="73"/>
      <c r="L100" s="74"/>
      <c r="M100" s="96"/>
      <c r="N100" s="97"/>
      <c r="O100" s="74"/>
      <c r="P100" s="98"/>
      <c r="Q100" s="75"/>
      <c r="R100" s="74"/>
      <c r="T100" s="155"/>
      <c r="U100" s="127"/>
      <c r="V100" s="131" t="s">
        <v>176</v>
      </c>
    </row>
    <row r="101" spans="1:22" ht="22.5" customHeight="1" x14ac:dyDescent="0.15">
      <c r="A101" s="100"/>
      <c r="B101" s="138" t="s">
        <v>177</v>
      </c>
      <c r="C101" s="95"/>
      <c r="D101" s="72"/>
      <c r="E101" s="74"/>
      <c r="F101" s="96"/>
      <c r="G101" s="74"/>
      <c r="H101" s="45"/>
      <c r="I101" s="27">
        <f t="shared" si="3"/>
        <v>0</v>
      </c>
      <c r="J101" s="72"/>
      <c r="K101" s="73"/>
      <c r="L101" s="74"/>
      <c r="M101" s="96"/>
      <c r="N101" s="97"/>
      <c r="O101" s="74"/>
      <c r="P101" s="98"/>
      <c r="Q101" s="75"/>
      <c r="R101" s="74"/>
      <c r="T101" s="155"/>
      <c r="U101" s="127"/>
      <c r="V101" s="136" t="s">
        <v>177</v>
      </c>
    </row>
    <row r="102" spans="1:22" ht="22.5" customHeight="1" x14ac:dyDescent="0.15">
      <c r="A102" s="156" t="s">
        <v>178</v>
      </c>
      <c r="B102" s="157"/>
      <c r="C102" s="95">
        <f t="shared" si="2"/>
        <v>2787</v>
      </c>
      <c r="D102" s="72">
        <v>2787</v>
      </c>
      <c r="E102" s="74">
        <v>307</v>
      </c>
      <c r="F102" s="96"/>
      <c r="G102" s="74"/>
      <c r="H102" s="45">
        <f t="shared" si="4"/>
        <v>30.435732226711806</v>
      </c>
      <c r="I102" s="101">
        <f t="shared" si="3"/>
        <v>41359</v>
      </c>
      <c r="J102" s="72">
        <v>41359</v>
      </c>
      <c r="K102" s="73">
        <v>14844</v>
      </c>
      <c r="L102" s="102">
        <v>9</v>
      </c>
      <c r="M102" s="96"/>
      <c r="N102" s="97"/>
      <c r="O102" s="74"/>
      <c r="P102" s="98">
        <f t="shared" si="5"/>
        <v>4.5166539259582832</v>
      </c>
      <c r="Q102" s="75">
        <v>1334</v>
      </c>
      <c r="R102" s="74">
        <v>25</v>
      </c>
      <c r="T102" s="132">
        <v>9157</v>
      </c>
      <c r="U102" s="149" t="s">
        <v>179</v>
      </c>
      <c r="V102" s="144"/>
    </row>
    <row r="103" spans="1:22" ht="22.5" customHeight="1" x14ac:dyDescent="0.15">
      <c r="A103" s="152" t="s">
        <v>180</v>
      </c>
      <c r="B103" s="151"/>
      <c r="C103" s="22">
        <f t="shared" si="2"/>
        <v>2536</v>
      </c>
      <c r="D103" s="23">
        <v>2536</v>
      </c>
      <c r="E103" s="24">
        <v>288</v>
      </c>
      <c r="F103" s="25"/>
      <c r="G103" s="24"/>
      <c r="H103" s="26">
        <f t="shared" si="4"/>
        <v>18.66490027231913</v>
      </c>
      <c r="I103" s="27">
        <f t="shared" si="3"/>
        <v>82102</v>
      </c>
      <c r="J103" s="23">
        <v>82102</v>
      </c>
      <c r="K103" s="28">
        <v>32453</v>
      </c>
      <c r="L103" s="34">
        <v>483</v>
      </c>
      <c r="M103" s="25"/>
      <c r="N103" s="29"/>
      <c r="O103" s="24"/>
      <c r="P103" s="30">
        <f t="shared" si="5"/>
        <v>6.0426878633988368</v>
      </c>
      <c r="Q103" s="33">
        <v>6848</v>
      </c>
      <c r="R103" s="24">
        <v>17</v>
      </c>
      <c r="T103" s="132">
        <v>13587</v>
      </c>
      <c r="U103" s="149" t="s">
        <v>181</v>
      </c>
      <c r="V103" s="144"/>
    </row>
    <row r="104" spans="1:22" ht="22.5" customHeight="1" x14ac:dyDescent="0.15">
      <c r="A104" s="152" t="s">
        <v>182</v>
      </c>
      <c r="B104" s="151"/>
      <c r="C104" s="22">
        <f t="shared" si="2"/>
        <v>13638</v>
      </c>
      <c r="D104" s="93">
        <v>13638</v>
      </c>
      <c r="E104" s="44">
        <v>1258</v>
      </c>
      <c r="F104" s="25"/>
      <c r="G104" s="24"/>
      <c r="H104" s="26">
        <f t="shared" si="4"/>
        <v>128.23695345557124</v>
      </c>
      <c r="I104" s="27">
        <f t="shared" si="3"/>
        <v>91894</v>
      </c>
      <c r="J104" s="103">
        <v>91894</v>
      </c>
      <c r="K104" s="104">
        <v>43162</v>
      </c>
      <c r="L104" s="34"/>
      <c r="M104" s="25"/>
      <c r="N104" s="29"/>
      <c r="O104" s="24"/>
      <c r="P104" s="30">
        <f t="shared" si="5"/>
        <v>8.6407146215326751</v>
      </c>
      <c r="Q104" s="64">
        <v>12</v>
      </c>
      <c r="R104" s="65">
        <v>28</v>
      </c>
      <c r="T104" s="132">
        <v>10635</v>
      </c>
      <c r="U104" s="149" t="s">
        <v>183</v>
      </c>
      <c r="V104" s="144"/>
    </row>
    <row r="105" spans="1:22" ht="22.5" customHeight="1" x14ac:dyDescent="0.15">
      <c r="A105" s="150" t="s">
        <v>184</v>
      </c>
      <c r="B105" s="153"/>
      <c r="C105" s="22">
        <f t="shared" si="2"/>
        <v>5236</v>
      </c>
      <c r="D105" s="23">
        <v>5236</v>
      </c>
      <c r="E105" s="34">
        <v>278</v>
      </c>
      <c r="F105" s="25"/>
      <c r="G105" s="24"/>
      <c r="H105" s="26">
        <f t="shared" si="4"/>
        <v>47.891704015366322</v>
      </c>
      <c r="I105" s="27">
        <f t="shared" si="3"/>
        <v>27096</v>
      </c>
      <c r="J105" s="23">
        <v>27096</v>
      </c>
      <c r="K105" s="53">
        <v>12253</v>
      </c>
      <c r="L105" s="24">
        <v>0</v>
      </c>
      <c r="M105" s="25"/>
      <c r="N105" s="29"/>
      <c r="O105" s="24"/>
      <c r="P105" s="30">
        <f>I105/T105</f>
        <v>2.478368242934236</v>
      </c>
      <c r="Q105" s="53">
        <v>6549</v>
      </c>
      <c r="R105" s="24">
        <v>32</v>
      </c>
      <c r="T105" s="132">
        <v>10933</v>
      </c>
      <c r="U105" s="149" t="s">
        <v>185</v>
      </c>
      <c r="V105" s="144"/>
    </row>
    <row r="106" spans="1:22" ht="22.5" customHeight="1" x14ac:dyDescent="0.15">
      <c r="A106" s="150" t="s">
        <v>186</v>
      </c>
      <c r="B106" s="151"/>
      <c r="C106" s="22">
        <f t="shared" si="2"/>
        <v>1566</v>
      </c>
      <c r="D106" s="23">
        <v>1566</v>
      </c>
      <c r="E106" s="24">
        <v>186</v>
      </c>
      <c r="F106" s="25"/>
      <c r="G106" s="24"/>
      <c r="H106" s="26">
        <f>C106*100/T106</f>
        <v>41.782283884738526</v>
      </c>
      <c r="I106" s="27">
        <f t="shared" si="3"/>
        <v>14863</v>
      </c>
      <c r="J106" s="72">
        <v>14863</v>
      </c>
      <c r="K106" s="73">
        <v>4657</v>
      </c>
      <c r="L106" s="24">
        <v>1776</v>
      </c>
      <c r="M106" s="25"/>
      <c r="N106" s="29"/>
      <c r="O106" s="24"/>
      <c r="P106" s="30">
        <f t="shared" si="5"/>
        <v>3.965581643543223</v>
      </c>
      <c r="Q106" s="75">
        <v>1836</v>
      </c>
      <c r="R106" s="74">
        <v>5</v>
      </c>
      <c r="T106" s="132">
        <v>3748</v>
      </c>
      <c r="U106" s="149" t="s">
        <v>187</v>
      </c>
      <c r="V106" s="144"/>
    </row>
    <row r="107" spans="1:22" ht="22.5" customHeight="1" x14ac:dyDescent="0.15">
      <c r="A107" s="152" t="s">
        <v>188</v>
      </c>
      <c r="B107" s="151"/>
      <c r="C107" s="22">
        <f t="shared" si="2"/>
        <v>2819</v>
      </c>
      <c r="D107" s="23">
        <v>2819</v>
      </c>
      <c r="E107" s="24">
        <v>75</v>
      </c>
      <c r="F107" s="25"/>
      <c r="G107" s="24"/>
      <c r="H107" s="26">
        <f t="shared" si="4"/>
        <v>93.872793872793878</v>
      </c>
      <c r="I107" s="27">
        <f t="shared" si="3"/>
        <v>8225</v>
      </c>
      <c r="J107" s="23">
        <v>8225</v>
      </c>
      <c r="K107" s="28">
        <v>1921</v>
      </c>
      <c r="L107" s="24">
        <v>892</v>
      </c>
      <c r="M107" s="25"/>
      <c r="N107" s="29"/>
      <c r="O107" s="24"/>
      <c r="P107" s="30">
        <f t="shared" si="5"/>
        <v>2.7389277389277389</v>
      </c>
      <c r="Q107" s="33">
        <v>299</v>
      </c>
      <c r="R107" s="24">
        <v>5</v>
      </c>
      <c r="T107" s="135">
        <v>3003</v>
      </c>
      <c r="U107" s="149" t="s">
        <v>188</v>
      </c>
      <c r="V107" s="144"/>
    </row>
    <row r="108" spans="1:22" ht="22.5" customHeight="1" x14ac:dyDescent="0.15">
      <c r="A108" s="150" t="s">
        <v>189</v>
      </c>
      <c r="B108" s="151"/>
      <c r="C108" s="22">
        <f t="shared" si="2"/>
        <v>1718</v>
      </c>
      <c r="D108" s="23">
        <v>1718</v>
      </c>
      <c r="E108" s="24">
        <v>140</v>
      </c>
      <c r="F108" s="25"/>
      <c r="G108" s="24"/>
      <c r="H108" s="26">
        <f t="shared" si="4"/>
        <v>184.13719185423366</v>
      </c>
      <c r="I108" s="27">
        <f t="shared" si="3"/>
        <v>9401</v>
      </c>
      <c r="J108" s="23">
        <v>9401</v>
      </c>
      <c r="K108" s="28">
        <v>1712</v>
      </c>
      <c r="L108" s="24">
        <v>1277</v>
      </c>
      <c r="M108" s="25"/>
      <c r="N108" s="29"/>
      <c r="O108" s="24"/>
      <c r="P108" s="30">
        <f t="shared" si="5"/>
        <v>10.07609860664523</v>
      </c>
      <c r="Q108" s="33">
        <v>619</v>
      </c>
      <c r="R108" s="24">
        <v>4</v>
      </c>
      <c r="T108" s="135">
        <v>933</v>
      </c>
      <c r="U108" s="149" t="s">
        <v>190</v>
      </c>
      <c r="V108" s="144"/>
    </row>
    <row r="109" spans="1:22" ht="22.5" customHeight="1" x14ac:dyDescent="0.15">
      <c r="A109" s="141" t="s">
        <v>191</v>
      </c>
      <c r="B109" s="142"/>
      <c r="C109" s="22">
        <f t="shared" si="2"/>
        <v>1162</v>
      </c>
      <c r="D109" s="23">
        <v>1162</v>
      </c>
      <c r="E109" s="24">
        <v>173</v>
      </c>
      <c r="F109" s="25"/>
      <c r="G109" s="24"/>
      <c r="H109" s="26">
        <f t="shared" si="4"/>
        <v>28.762376237623762</v>
      </c>
      <c r="I109" s="27">
        <f t="shared" si="3"/>
        <v>43834</v>
      </c>
      <c r="J109" s="23">
        <v>43834</v>
      </c>
      <c r="K109" s="28">
        <v>24029</v>
      </c>
      <c r="L109" s="24">
        <v>5</v>
      </c>
      <c r="M109" s="25"/>
      <c r="N109" s="29"/>
      <c r="O109" s="24"/>
      <c r="P109" s="30">
        <f t="shared" si="5"/>
        <v>10.85</v>
      </c>
      <c r="Q109" s="33">
        <v>5396</v>
      </c>
      <c r="R109" s="24">
        <v>19</v>
      </c>
      <c r="T109" s="132">
        <v>4040</v>
      </c>
      <c r="U109" s="143" t="s">
        <v>192</v>
      </c>
      <c r="V109" s="144"/>
    </row>
    <row r="110" spans="1:22" ht="22.5" customHeight="1" x14ac:dyDescent="0.15">
      <c r="A110" s="141" t="s">
        <v>193</v>
      </c>
      <c r="B110" s="142"/>
      <c r="C110" s="22">
        <f t="shared" si="2"/>
        <v>14635</v>
      </c>
      <c r="D110" s="23">
        <v>14635</v>
      </c>
      <c r="E110" s="24">
        <v>1126</v>
      </c>
      <c r="F110" s="25">
        <v>0</v>
      </c>
      <c r="G110" s="24">
        <v>0</v>
      </c>
      <c r="H110" s="26">
        <f>C110*100/T110</f>
        <v>191.50745878042397</v>
      </c>
      <c r="I110" s="27">
        <f t="shared" si="3"/>
        <v>100526</v>
      </c>
      <c r="J110" s="23">
        <v>100526</v>
      </c>
      <c r="K110" s="28">
        <v>36986</v>
      </c>
      <c r="L110" s="24">
        <v>8214</v>
      </c>
      <c r="M110" s="25">
        <v>0</v>
      </c>
      <c r="N110" s="29">
        <v>0</v>
      </c>
      <c r="O110" s="24">
        <v>0</v>
      </c>
      <c r="P110" s="30">
        <f t="shared" si="5"/>
        <v>13.154409840355928</v>
      </c>
      <c r="Q110" s="33">
        <v>2439</v>
      </c>
      <c r="R110" s="24">
        <v>29</v>
      </c>
      <c r="T110" s="132">
        <v>7642</v>
      </c>
      <c r="U110" s="143" t="s">
        <v>193</v>
      </c>
      <c r="V110" s="144"/>
    </row>
    <row r="111" spans="1:22" ht="22.5" customHeight="1" x14ac:dyDescent="0.15">
      <c r="A111" s="141" t="s">
        <v>194</v>
      </c>
      <c r="B111" s="142"/>
      <c r="C111" s="22">
        <f t="shared" si="2"/>
        <v>8285</v>
      </c>
      <c r="D111" s="23">
        <v>8285</v>
      </c>
      <c r="E111" s="24">
        <v>1374</v>
      </c>
      <c r="F111" s="25"/>
      <c r="G111" s="24"/>
      <c r="H111" s="26">
        <f t="shared" si="4"/>
        <v>51.881770931179162</v>
      </c>
      <c r="I111" s="27">
        <f t="shared" si="3"/>
        <v>112123</v>
      </c>
      <c r="J111" s="23">
        <v>112123</v>
      </c>
      <c r="K111" s="28">
        <v>45919</v>
      </c>
      <c r="L111" s="24">
        <v>5648</v>
      </c>
      <c r="M111" s="25"/>
      <c r="N111" s="29"/>
      <c r="O111" s="24"/>
      <c r="P111" s="30">
        <f t="shared" si="5"/>
        <v>7.0212912518003634</v>
      </c>
      <c r="Q111" s="33">
        <v>10425</v>
      </c>
      <c r="R111" s="24">
        <v>37</v>
      </c>
      <c r="T111" s="132">
        <v>15969</v>
      </c>
      <c r="U111" s="143" t="s">
        <v>195</v>
      </c>
      <c r="V111" s="144"/>
    </row>
    <row r="112" spans="1:22" ht="22.5" customHeight="1" x14ac:dyDescent="0.15">
      <c r="A112" s="141" t="s">
        <v>196</v>
      </c>
      <c r="B112" s="142"/>
      <c r="C112" s="22">
        <f t="shared" si="2"/>
        <v>5678</v>
      </c>
      <c r="D112" s="93">
        <v>5678</v>
      </c>
      <c r="E112" s="44">
        <v>280</v>
      </c>
      <c r="F112" s="25"/>
      <c r="G112" s="24"/>
      <c r="H112" s="26">
        <f t="shared" si="4"/>
        <v>124.57218078104432</v>
      </c>
      <c r="I112" s="27">
        <f t="shared" si="3"/>
        <v>24398</v>
      </c>
      <c r="J112" s="23">
        <v>24398</v>
      </c>
      <c r="K112" s="28">
        <v>11514</v>
      </c>
      <c r="L112" s="24">
        <v>112</v>
      </c>
      <c r="M112" s="25"/>
      <c r="N112" s="29"/>
      <c r="O112" s="24"/>
      <c r="P112" s="30">
        <f t="shared" si="5"/>
        <v>5.3527863097849933</v>
      </c>
      <c r="Q112" s="33">
        <v>6903</v>
      </c>
      <c r="R112" s="24">
        <v>35</v>
      </c>
      <c r="T112" s="132">
        <v>4558</v>
      </c>
      <c r="U112" s="143" t="s">
        <v>196</v>
      </c>
      <c r="V112" s="144"/>
    </row>
    <row r="113" spans="1:22" ht="22.5" customHeight="1" x14ac:dyDescent="0.15">
      <c r="A113" s="141" t="s">
        <v>197</v>
      </c>
      <c r="B113" s="142"/>
      <c r="C113" s="22">
        <f t="shared" si="2"/>
        <v>7960</v>
      </c>
      <c r="D113" s="23">
        <v>7960</v>
      </c>
      <c r="E113" s="24">
        <v>649</v>
      </c>
      <c r="F113" s="25"/>
      <c r="G113" s="24"/>
      <c r="H113" s="26">
        <f t="shared" si="4"/>
        <v>93.790503122422535</v>
      </c>
      <c r="I113" s="27">
        <f t="shared" si="3"/>
        <v>41595</v>
      </c>
      <c r="J113" s="23">
        <v>41595</v>
      </c>
      <c r="K113" s="28">
        <v>30204</v>
      </c>
      <c r="L113" s="24">
        <v>1213</v>
      </c>
      <c r="M113" s="25"/>
      <c r="N113" s="29"/>
      <c r="O113" s="24"/>
      <c r="P113" s="30">
        <f t="shared" si="5"/>
        <v>4.9010250972074942</v>
      </c>
      <c r="Q113" s="33">
        <v>860</v>
      </c>
      <c r="R113" s="24">
        <v>21</v>
      </c>
      <c r="T113" s="132">
        <v>8487</v>
      </c>
      <c r="U113" s="143" t="s">
        <v>198</v>
      </c>
      <c r="V113" s="144"/>
    </row>
    <row r="114" spans="1:22" ht="22.5" customHeight="1" x14ac:dyDescent="0.15">
      <c r="A114" s="141" t="s">
        <v>199</v>
      </c>
      <c r="B114" s="142"/>
      <c r="C114" s="22">
        <f>D114+F114</f>
        <v>5235</v>
      </c>
      <c r="D114" s="93">
        <v>5235</v>
      </c>
      <c r="E114" s="44">
        <v>391</v>
      </c>
      <c r="F114" s="105"/>
      <c r="G114" s="44"/>
      <c r="H114" s="106">
        <f>C114*100/T114</f>
        <v>88.578680203045678</v>
      </c>
      <c r="I114" s="107">
        <f>J114+M114</f>
        <v>36113</v>
      </c>
      <c r="J114" s="55">
        <v>36113</v>
      </c>
      <c r="K114" s="46">
        <v>17036</v>
      </c>
      <c r="L114" s="24">
        <v>755</v>
      </c>
      <c r="M114" s="25"/>
      <c r="N114" s="29"/>
      <c r="O114" s="24"/>
      <c r="P114" s="30">
        <f>I114/T114</f>
        <v>6.1104906937394246</v>
      </c>
      <c r="Q114" s="33">
        <v>5091</v>
      </c>
      <c r="R114" s="24">
        <v>86</v>
      </c>
      <c r="T114" s="132">
        <v>5910</v>
      </c>
      <c r="U114" s="143" t="s">
        <v>199</v>
      </c>
      <c r="V114" s="144"/>
    </row>
    <row r="115" spans="1:22" ht="22.5" customHeight="1" x14ac:dyDescent="0.15">
      <c r="A115" s="141" t="s">
        <v>200</v>
      </c>
      <c r="B115" s="142"/>
      <c r="C115" s="22">
        <f t="shared" si="2"/>
        <v>883</v>
      </c>
      <c r="D115" s="93">
        <v>883</v>
      </c>
      <c r="E115" s="44">
        <v>28</v>
      </c>
      <c r="F115" s="105"/>
      <c r="G115" s="44"/>
      <c r="H115" s="106">
        <f t="shared" si="4"/>
        <v>103.88235294117646</v>
      </c>
      <c r="I115" s="107">
        <f t="shared" si="3"/>
        <v>765</v>
      </c>
      <c r="J115" s="55">
        <v>765</v>
      </c>
      <c r="K115" s="46"/>
      <c r="L115" s="24"/>
      <c r="M115" s="25"/>
      <c r="N115" s="29"/>
      <c r="O115" s="24"/>
      <c r="P115" s="30">
        <f t="shared" si="5"/>
        <v>0.9</v>
      </c>
      <c r="Q115" s="33"/>
      <c r="R115" s="24"/>
      <c r="T115" s="132">
        <v>850</v>
      </c>
      <c r="U115" s="143" t="s">
        <v>201</v>
      </c>
      <c r="V115" s="144"/>
    </row>
    <row r="116" spans="1:22" ht="22.5" customHeight="1" x14ac:dyDescent="0.15">
      <c r="A116" s="141" t="s">
        <v>202</v>
      </c>
      <c r="B116" s="142"/>
      <c r="C116" s="22">
        <f t="shared" si="2"/>
        <v>6696</v>
      </c>
      <c r="D116" s="23">
        <v>6696</v>
      </c>
      <c r="E116" s="24">
        <v>397</v>
      </c>
      <c r="F116" s="25"/>
      <c r="G116" s="24"/>
      <c r="H116" s="26">
        <f t="shared" si="4"/>
        <v>193.58196010407633</v>
      </c>
      <c r="I116" s="27">
        <f t="shared" si="3"/>
        <v>46776</v>
      </c>
      <c r="J116" s="23">
        <v>46776</v>
      </c>
      <c r="K116" s="28">
        <v>24060</v>
      </c>
      <c r="L116" s="24">
        <v>966</v>
      </c>
      <c r="M116" s="25"/>
      <c r="N116" s="29"/>
      <c r="O116" s="24"/>
      <c r="P116" s="30">
        <f t="shared" si="5"/>
        <v>13.522983521248916</v>
      </c>
      <c r="Q116" s="33">
        <v>8327</v>
      </c>
      <c r="R116" s="24">
        <v>59</v>
      </c>
      <c r="T116" s="132">
        <v>3459</v>
      </c>
      <c r="U116" s="143" t="s">
        <v>203</v>
      </c>
      <c r="V116" s="144"/>
    </row>
    <row r="117" spans="1:22" ht="22.5" customHeight="1" x14ac:dyDescent="0.15">
      <c r="A117" s="141" t="s">
        <v>204</v>
      </c>
      <c r="B117" s="142"/>
      <c r="C117" s="22">
        <f t="shared" si="2"/>
        <v>1415</v>
      </c>
      <c r="D117" s="23">
        <v>1415</v>
      </c>
      <c r="E117" s="24">
        <v>3</v>
      </c>
      <c r="F117" s="25"/>
      <c r="G117" s="24"/>
      <c r="H117" s="26">
        <f t="shared" si="4"/>
        <v>127.13387241689128</v>
      </c>
      <c r="I117" s="27">
        <f t="shared" si="3"/>
        <v>0</v>
      </c>
      <c r="J117" s="23"/>
      <c r="K117" s="28"/>
      <c r="L117" s="24"/>
      <c r="M117" s="25"/>
      <c r="N117" s="29"/>
      <c r="O117" s="24"/>
      <c r="P117" s="30">
        <f t="shared" si="5"/>
        <v>0</v>
      </c>
      <c r="Q117" s="33"/>
      <c r="R117" s="24"/>
      <c r="T117" s="132">
        <v>1113</v>
      </c>
      <c r="U117" s="143" t="s">
        <v>205</v>
      </c>
      <c r="V117" s="144"/>
    </row>
    <row r="118" spans="1:22" ht="22.5" customHeight="1" x14ac:dyDescent="0.15">
      <c r="A118" s="150" t="s">
        <v>206</v>
      </c>
      <c r="B118" s="151"/>
      <c r="C118" s="22">
        <f t="shared" si="2"/>
        <v>2779</v>
      </c>
      <c r="D118" s="23">
        <v>2779</v>
      </c>
      <c r="E118" s="24">
        <v>599</v>
      </c>
      <c r="F118" s="25"/>
      <c r="G118" s="24"/>
      <c r="H118" s="26">
        <f t="shared" si="4"/>
        <v>48.112880886426595</v>
      </c>
      <c r="I118" s="27">
        <f t="shared" si="3"/>
        <v>41489</v>
      </c>
      <c r="J118" s="23">
        <v>41489</v>
      </c>
      <c r="K118" s="28">
        <v>23785</v>
      </c>
      <c r="L118" s="24">
        <v>83</v>
      </c>
      <c r="M118" s="25"/>
      <c r="N118" s="29"/>
      <c r="O118" s="24"/>
      <c r="P118" s="30">
        <f t="shared" si="5"/>
        <v>7.182998614958449</v>
      </c>
      <c r="Q118" s="33">
        <v>9689</v>
      </c>
      <c r="R118" s="24">
        <v>77</v>
      </c>
      <c r="T118" s="132">
        <v>5776</v>
      </c>
      <c r="U118" s="149" t="s">
        <v>207</v>
      </c>
      <c r="V118" s="144"/>
    </row>
    <row r="119" spans="1:22" ht="22.5" customHeight="1" x14ac:dyDescent="0.15">
      <c r="A119" s="147" t="s">
        <v>208</v>
      </c>
      <c r="B119" s="148"/>
      <c r="C119" s="22">
        <f t="shared" si="2"/>
        <v>1913</v>
      </c>
      <c r="D119" s="23">
        <v>1913</v>
      </c>
      <c r="E119" s="24">
        <v>350</v>
      </c>
      <c r="F119" s="25"/>
      <c r="G119" s="24"/>
      <c r="H119" s="26">
        <f t="shared" si="4"/>
        <v>30.092811074406168</v>
      </c>
      <c r="I119" s="27">
        <f>J119+M119</f>
        <v>71001</v>
      </c>
      <c r="J119" s="23">
        <v>70300</v>
      </c>
      <c r="K119" s="28">
        <v>36498</v>
      </c>
      <c r="L119" s="24">
        <v>0</v>
      </c>
      <c r="M119" s="25">
        <v>701</v>
      </c>
      <c r="N119" s="29">
        <v>202</v>
      </c>
      <c r="O119" s="24">
        <v>0</v>
      </c>
      <c r="P119" s="30">
        <f t="shared" si="5"/>
        <v>11.168947616800377</v>
      </c>
      <c r="Q119" s="33">
        <v>974</v>
      </c>
      <c r="R119" s="24">
        <v>20</v>
      </c>
      <c r="T119" s="132">
        <v>6357</v>
      </c>
      <c r="U119" s="149" t="s">
        <v>209</v>
      </c>
      <c r="V119" s="144"/>
    </row>
    <row r="120" spans="1:22" ht="22.5" customHeight="1" x14ac:dyDescent="0.15">
      <c r="A120" s="147" t="s">
        <v>210</v>
      </c>
      <c r="B120" s="148"/>
      <c r="C120" s="22"/>
      <c r="D120" s="23"/>
      <c r="E120" s="24"/>
      <c r="F120" s="25"/>
      <c r="G120" s="24"/>
      <c r="H120" s="26"/>
      <c r="I120" s="27">
        <f t="shared" si="3"/>
        <v>0</v>
      </c>
      <c r="J120" s="23"/>
      <c r="K120" s="28"/>
      <c r="L120" s="24"/>
      <c r="M120" s="25"/>
      <c r="N120" s="29"/>
      <c r="O120" s="24"/>
      <c r="P120" s="30"/>
      <c r="Q120" s="33"/>
      <c r="R120" s="24"/>
      <c r="T120" s="132">
        <v>3322</v>
      </c>
      <c r="U120" s="149" t="s">
        <v>210</v>
      </c>
      <c r="V120" s="149"/>
    </row>
    <row r="121" spans="1:22" ht="22.5" customHeight="1" x14ac:dyDescent="0.15">
      <c r="A121" s="147" t="s">
        <v>211</v>
      </c>
      <c r="B121" s="148"/>
      <c r="C121" s="22">
        <f t="shared" si="2"/>
        <v>4097</v>
      </c>
      <c r="D121" s="93">
        <v>4097</v>
      </c>
      <c r="E121" s="44"/>
      <c r="F121" s="25"/>
      <c r="G121" s="24"/>
      <c r="H121" s="26">
        <f t="shared" si="4"/>
        <v>49.504591590140166</v>
      </c>
      <c r="I121" s="27">
        <f t="shared" si="3"/>
        <v>37831</v>
      </c>
      <c r="J121" s="23">
        <v>37831</v>
      </c>
      <c r="K121" s="28"/>
      <c r="L121" s="24"/>
      <c r="M121" s="25"/>
      <c r="N121" s="29"/>
      <c r="O121" s="24"/>
      <c r="P121" s="30">
        <f t="shared" si="5"/>
        <v>4.5711696471725469</v>
      </c>
      <c r="Q121" s="33">
        <v>220</v>
      </c>
      <c r="R121" s="24">
        <v>15</v>
      </c>
      <c r="T121" s="132">
        <v>8276</v>
      </c>
      <c r="U121" s="149" t="s">
        <v>212</v>
      </c>
      <c r="V121" s="144"/>
    </row>
    <row r="122" spans="1:22" ht="22.5" customHeight="1" x14ac:dyDescent="0.15">
      <c r="A122" s="141" t="s">
        <v>213</v>
      </c>
      <c r="B122" s="142"/>
      <c r="C122" s="22">
        <f t="shared" si="2"/>
        <v>2374</v>
      </c>
      <c r="D122" s="23">
        <v>2374</v>
      </c>
      <c r="E122" s="24">
        <v>119</v>
      </c>
      <c r="F122" s="25">
        <v>0</v>
      </c>
      <c r="G122" s="24">
        <v>0</v>
      </c>
      <c r="H122" s="26">
        <f t="shared" si="4"/>
        <v>57.204819277108435</v>
      </c>
      <c r="I122" s="27">
        <f t="shared" si="3"/>
        <v>8649</v>
      </c>
      <c r="J122" s="23">
        <v>8649</v>
      </c>
      <c r="K122" s="28">
        <v>2874</v>
      </c>
      <c r="L122" s="24">
        <v>238</v>
      </c>
      <c r="M122" s="25">
        <v>0</v>
      </c>
      <c r="N122" s="29">
        <v>0</v>
      </c>
      <c r="O122" s="24">
        <v>0</v>
      </c>
      <c r="P122" s="30">
        <f t="shared" si="5"/>
        <v>2.0840963855421686</v>
      </c>
      <c r="Q122" s="33">
        <v>542</v>
      </c>
      <c r="R122" s="24">
        <v>5</v>
      </c>
      <c r="T122" s="132">
        <v>4150</v>
      </c>
      <c r="U122" s="143" t="s">
        <v>214</v>
      </c>
      <c r="V122" s="143"/>
    </row>
    <row r="123" spans="1:22" ht="22.5" customHeight="1" x14ac:dyDescent="0.15">
      <c r="A123" s="141" t="s">
        <v>215</v>
      </c>
      <c r="B123" s="142"/>
      <c r="C123" s="22">
        <f t="shared" si="2"/>
        <v>949</v>
      </c>
      <c r="D123" s="23">
        <v>949</v>
      </c>
      <c r="E123" s="24">
        <v>131</v>
      </c>
      <c r="F123" s="25"/>
      <c r="G123" s="24"/>
      <c r="H123" s="26">
        <f>C123*100/T123</f>
        <v>23.420533070088844</v>
      </c>
      <c r="I123" s="27">
        <f t="shared" si="3"/>
        <v>13746</v>
      </c>
      <c r="J123" s="23">
        <v>13746</v>
      </c>
      <c r="K123" s="28">
        <v>3102</v>
      </c>
      <c r="L123" s="24">
        <v>0</v>
      </c>
      <c r="M123" s="25"/>
      <c r="N123" s="29"/>
      <c r="O123" s="24"/>
      <c r="P123" s="30">
        <f>I123/T123</f>
        <v>3.3923988153998024</v>
      </c>
      <c r="Q123" s="33">
        <v>436</v>
      </c>
      <c r="R123" s="24">
        <v>12</v>
      </c>
      <c r="T123" s="132">
        <v>4052</v>
      </c>
      <c r="U123" s="143" t="s">
        <v>216</v>
      </c>
      <c r="V123" s="144"/>
    </row>
    <row r="124" spans="1:22" ht="22.5" customHeight="1" x14ac:dyDescent="0.15">
      <c r="A124" s="141" t="s">
        <v>217</v>
      </c>
      <c r="B124" s="142"/>
      <c r="C124" s="22">
        <f t="shared" si="2"/>
        <v>6743</v>
      </c>
      <c r="D124" s="23">
        <v>6743</v>
      </c>
      <c r="E124" s="24">
        <v>859</v>
      </c>
      <c r="F124" s="25"/>
      <c r="G124" s="24"/>
      <c r="H124" s="26">
        <f t="shared" si="4"/>
        <v>70.733242421063679</v>
      </c>
      <c r="I124" s="27">
        <f t="shared" si="3"/>
        <v>52043</v>
      </c>
      <c r="J124" s="23">
        <v>52043</v>
      </c>
      <c r="K124" s="28">
        <v>22695</v>
      </c>
      <c r="L124" s="24">
        <v>981</v>
      </c>
      <c r="M124" s="25"/>
      <c r="N124" s="29"/>
      <c r="O124" s="24"/>
      <c r="P124" s="30">
        <f t="shared" si="5"/>
        <v>5.4592468268121266</v>
      </c>
      <c r="Q124" s="33">
        <v>328</v>
      </c>
      <c r="R124" s="24">
        <v>19</v>
      </c>
      <c r="T124" s="132">
        <v>9533</v>
      </c>
      <c r="U124" s="143" t="s">
        <v>218</v>
      </c>
      <c r="V124" s="144"/>
    </row>
    <row r="125" spans="1:22" ht="22.5" customHeight="1" x14ac:dyDescent="0.15">
      <c r="A125" s="141" t="s">
        <v>219</v>
      </c>
      <c r="B125" s="142"/>
      <c r="C125" s="22">
        <f t="shared" si="2"/>
        <v>3150</v>
      </c>
      <c r="D125" s="23">
        <v>3150</v>
      </c>
      <c r="E125" s="24">
        <v>168</v>
      </c>
      <c r="F125" s="25"/>
      <c r="G125" s="24"/>
      <c r="H125" s="26">
        <f>C125*100/T125</f>
        <v>37.5</v>
      </c>
      <c r="I125" s="27">
        <f t="shared" si="3"/>
        <v>21135</v>
      </c>
      <c r="J125" s="23">
        <v>21135</v>
      </c>
      <c r="K125" s="28">
        <v>6748</v>
      </c>
      <c r="L125" s="24">
        <v>682</v>
      </c>
      <c r="M125" s="25"/>
      <c r="N125" s="29"/>
      <c r="O125" s="24"/>
      <c r="P125" s="30">
        <f t="shared" si="5"/>
        <v>2.5160714285714287</v>
      </c>
      <c r="Q125" s="33">
        <v>1343</v>
      </c>
      <c r="R125" s="24">
        <v>7</v>
      </c>
      <c r="T125" s="132">
        <v>8400</v>
      </c>
      <c r="U125" s="143" t="s">
        <v>219</v>
      </c>
      <c r="V125" s="143"/>
    </row>
    <row r="126" spans="1:22" ht="22.5" customHeight="1" x14ac:dyDescent="0.15">
      <c r="A126" s="141" t="s">
        <v>220</v>
      </c>
      <c r="B126" s="142"/>
      <c r="C126" s="22">
        <f t="shared" si="2"/>
        <v>1691</v>
      </c>
      <c r="D126" s="23">
        <v>1691</v>
      </c>
      <c r="E126" s="24">
        <v>160</v>
      </c>
      <c r="F126" s="25"/>
      <c r="G126" s="24"/>
      <c r="H126" s="26">
        <f t="shared" si="4"/>
        <v>66.365777080062799</v>
      </c>
      <c r="I126" s="27">
        <f t="shared" si="3"/>
        <v>13857</v>
      </c>
      <c r="J126" s="23">
        <v>13857</v>
      </c>
      <c r="K126" s="28">
        <v>6591</v>
      </c>
      <c r="L126" s="24">
        <v>1717</v>
      </c>
      <c r="M126" s="25"/>
      <c r="N126" s="29"/>
      <c r="O126" s="24"/>
      <c r="P126" s="30">
        <f>I126/T126</f>
        <v>5.438383045525903</v>
      </c>
      <c r="Q126" s="33">
        <v>254</v>
      </c>
      <c r="R126" s="24">
        <v>7</v>
      </c>
      <c r="T126" s="132">
        <v>2548</v>
      </c>
      <c r="U126" s="143" t="s">
        <v>220</v>
      </c>
      <c r="V126" s="144"/>
    </row>
    <row r="127" spans="1:22" ht="22.5" customHeight="1" thickBot="1" x14ac:dyDescent="0.2">
      <c r="A127" s="145" t="s">
        <v>221</v>
      </c>
      <c r="B127" s="146"/>
      <c r="C127" s="108">
        <f t="shared" si="2"/>
        <v>1288</v>
      </c>
      <c r="D127" s="109">
        <v>1288</v>
      </c>
      <c r="E127" s="110"/>
      <c r="F127" s="111"/>
      <c r="G127" s="110"/>
      <c r="H127" s="112"/>
      <c r="I127" s="113">
        <f t="shared" si="3"/>
        <v>87</v>
      </c>
      <c r="J127" s="109">
        <v>87</v>
      </c>
      <c r="K127" s="114"/>
      <c r="L127" s="110"/>
      <c r="M127" s="111"/>
      <c r="N127" s="115"/>
      <c r="O127" s="110"/>
      <c r="P127" s="116"/>
      <c r="Q127" s="117"/>
      <c r="R127" s="110"/>
      <c r="T127" s="137"/>
      <c r="U127" s="143" t="s">
        <v>221</v>
      </c>
      <c r="V127" s="144"/>
    </row>
    <row r="128" spans="1:22" ht="22.5" customHeight="1" thickTop="1" x14ac:dyDescent="0.15">
      <c r="A128" s="139" t="s">
        <v>222</v>
      </c>
      <c r="B128" s="140"/>
      <c r="C128" s="118">
        <f>SUM(C8:C127)</f>
        <v>947900</v>
      </c>
      <c r="D128" s="119">
        <f>SUM(D8:D127)</f>
        <v>946626</v>
      </c>
      <c r="E128" s="102">
        <f>SUM(E8:E127)</f>
        <v>82145</v>
      </c>
      <c r="F128" s="119">
        <f>SUM(F8:F127)</f>
        <v>1274</v>
      </c>
      <c r="G128" s="102">
        <f>SUM(G8:G127)</f>
        <v>83</v>
      </c>
      <c r="H128" s="120" t="s">
        <v>223</v>
      </c>
      <c r="I128" s="121">
        <f t="shared" ref="I128:O128" si="6">SUM(I8:I127)</f>
        <v>10727840</v>
      </c>
      <c r="J128" s="73">
        <f t="shared" si="6"/>
        <v>10566019</v>
      </c>
      <c r="K128" s="73">
        <f t="shared" si="6"/>
        <v>4834627</v>
      </c>
      <c r="L128" s="102">
        <f t="shared" si="6"/>
        <v>232093</v>
      </c>
      <c r="M128" s="75">
        <f t="shared" si="6"/>
        <v>161821</v>
      </c>
      <c r="N128" s="73">
        <f t="shared" si="6"/>
        <v>68567</v>
      </c>
      <c r="O128" s="102">
        <f t="shared" si="6"/>
        <v>1330</v>
      </c>
      <c r="P128" s="122">
        <f>(I128)/T8</f>
        <v>5.3055352374791607</v>
      </c>
      <c r="Q128" s="73">
        <f>SUM(Q8:Q127)</f>
        <v>517807</v>
      </c>
      <c r="R128" s="102">
        <f>SUM(R8:R127)</f>
        <v>3594</v>
      </c>
      <c r="T128" s="124">
        <f>SUM(T9:T127)</f>
        <v>1954519</v>
      </c>
    </row>
    <row r="129" spans="1:3" x14ac:dyDescent="0.15">
      <c r="C129" s="123"/>
    </row>
    <row r="130" spans="1:3" x14ac:dyDescent="0.15">
      <c r="A130" s="3" t="s">
        <v>224</v>
      </c>
      <c r="C130" s="123"/>
    </row>
    <row r="131" spans="1:3" x14ac:dyDescent="0.15">
      <c r="C131" s="123"/>
    </row>
    <row r="132" spans="1:3" x14ac:dyDescent="0.15">
      <c r="A132" s="3" t="s">
        <v>225</v>
      </c>
    </row>
    <row r="134" spans="1:3" x14ac:dyDescent="0.15">
      <c r="A134" s="3" t="s">
        <v>226</v>
      </c>
    </row>
  </sheetData>
  <mergeCells count="195"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4"/>
    <mergeCell ref="P22:P25"/>
    <mergeCell ref="T22:T25"/>
    <mergeCell ref="U22:V22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H27:H45"/>
    <mergeCell ref="P27:P45"/>
    <mergeCell ref="T27:T45"/>
    <mergeCell ref="U27:V27"/>
    <mergeCell ref="A44:B44"/>
    <mergeCell ref="A45:B45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59:B59"/>
    <mergeCell ref="U59:V59"/>
    <mergeCell ref="A60:B60"/>
    <mergeCell ref="U60:V60"/>
    <mergeCell ref="A61:B61"/>
    <mergeCell ref="U61:V61"/>
    <mergeCell ref="A52:B52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73:B73"/>
    <mergeCell ref="U73:V73"/>
    <mergeCell ref="A74:B74"/>
    <mergeCell ref="U74:V74"/>
    <mergeCell ref="A75:B75"/>
    <mergeCell ref="U75:V75"/>
    <mergeCell ref="A62:B62"/>
    <mergeCell ref="H62:H70"/>
    <mergeCell ref="P62:P70"/>
    <mergeCell ref="T62:T70"/>
    <mergeCell ref="U62:V62"/>
    <mergeCell ref="A71:B71"/>
    <mergeCell ref="H71:H75"/>
    <mergeCell ref="P71:P75"/>
    <mergeCell ref="T71:T75"/>
    <mergeCell ref="U71:V71"/>
    <mergeCell ref="A79:B79"/>
    <mergeCell ref="U79:V79"/>
    <mergeCell ref="A80:B80"/>
    <mergeCell ref="H80:H84"/>
    <mergeCell ref="P80:P84"/>
    <mergeCell ref="T80:T84"/>
    <mergeCell ref="U80:V80"/>
    <mergeCell ref="A76:B76"/>
    <mergeCell ref="H76:H78"/>
    <mergeCell ref="P76:P78"/>
    <mergeCell ref="T76:T78"/>
    <mergeCell ref="U76:V76"/>
    <mergeCell ref="A78:B78"/>
    <mergeCell ref="U78:V78"/>
    <mergeCell ref="A85:B85"/>
    <mergeCell ref="U85:V85"/>
    <mergeCell ref="A86:B86"/>
    <mergeCell ref="U86:V86"/>
    <mergeCell ref="A87:B87"/>
    <mergeCell ref="H87:H88"/>
    <mergeCell ref="P87:P88"/>
    <mergeCell ref="T87:T88"/>
    <mergeCell ref="U87:V87"/>
    <mergeCell ref="A88:B88"/>
    <mergeCell ref="A92:B92"/>
    <mergeCell ref="U92:V92"/>
    <mergeCell ref="A93:B93"/>
    <mergeCell ref="U93:V93"/>
    <mergeCell ref="A94:B94"/>
    <mergeCell ref="U94:V94"/>
    <mergeCell ref="U88:V88"/>
    <mergeCell ref="A89:B89"/>
    <mergeCell ref="U89:V89"/>
    <mergeCell ref="A90:B90"/>
    <mergeCell ref="U90:V90"/>
    <mergeCell ref="A91:B91"/>
    <mergeCell ref="U91:V91"/>
    <mergeCell ref="A98:B98"/>
    <mergeCell ref="T98:T101"/>
    <mergeCell ref="U98:V98"/>
    <mergeCell ref="A102:B102"/>
    <mergeCell ref="U102:V102"/>
    <mergeCell ref="A103:B103"/>
    <mergeCell ref="U103:V103"/>
    <mergeCell ref="A95:B95"/>
    <mergeCell ref="U95:V95"/>
    <mergeCell ref="A96:B96"/>
    <mergeCell ref="U96:V96"/>
    <mergeCell ref="A97:B97"/>
    <mergeCell ref="U97:V97"/>
    <mergeCell ref="A107:B107"/>
    <mergeCell ref="U107:V107"/>
    <mergeCell ref="A108:B108"/>
    <mergeCell ref="U108:V108"/>
    <mergeCell ref="A109:B109"/>
    <mergeCell ref="U109:V109"/>
    <mergeCell ref="A104:B104"/>
    <mergeCell ref="U104:V104"/>
    <mergeCell ref="A105:B105"/>
    <mergeCell ref="U105:V105"/>
    <mergeCell ref="A106:B106"/>
    <mergeCell ref="U106:V106"/>
    <mergeCell ref="A113:B113"/>
    <mergeCell ref="U113:V113"/>
    <mergeCell ref="A114:B114"/>
    <mergeCell ref="U114:V114"/>
    <mergeCell ref="A115:B115"/>
    <mergeCell ref="U115:V115"/>
    <mergeCell ref="A110:B110"/>
    <mergeCell ref="U110:V110"/>
    <mergeCell ref="A111:B111"/>
    <mergeCell ref="U111:V111"/>
    <mergeCell ref="A112:B112"/>
    <mergeCell ref="U112:V112"/>
    <mergeCell ref="A119:B119"/>
    <mergeCell ref="U119:V119"/>
    <mergeCell ref="A120:B120"/>
    <mergeCell ref="U120:V120"/>
    <mergeCell ref="A121:B121"/>
    <mergeCell ref="U121:V121"/>
    <mergeCell ref="A116:B116"/>
    <mergeCell ref="U116:V116"/>
    <mergeCell ref="A117:B117"/>
    <mergeCell ref="U117:V117"/>
    <mergeCell ref="A118:B118"/>
    <mergeCell ref="U118:V118"/>
    <mergeCell ref="A128:B128"/>
    <mergeCell ref="A125:B125"/>
    <mergeCell ref="U125:V125"/>
    <mergeCell ref="A126:B126"/>
    <mergeCell ref="U126:V126"/>
    <mergeCell ref="A127:B127"/>
    <mergeCell ref="U127:V127"/>
    <mergeCell ref="A122:B122"/>
    <mergeCell ref="U122:V122"/>
    <mergeCell ref="A123:B123"/>
    <mergeCell ref="U123:V123"/>
    <mergeCell ref="A124:B124"/>
    <mergeCell ref="U124:V124"/>
  </mergeCells>
  <phoneticPr fontId="3"/>
  <printOptions horizontalCentered="1"/>
  <pageMargins left="0.47244094488188981" right="0.47244094488188981" top="0.59055118110236227" bottom="0.59055118110236227" header="0.31496062992125984" footer="0.31496062992125984"/>
  <pageSetup paperSize="9" scale="89" firstPageNumber="34" fitToHeight="0" orientation="portrait" useFirstPageNumber="1" r:id="rId1"/>
  <headerFooter alignWithMargins="0">
    <oddFooter>&amp;C&amp;P</oddFooter>
  </headerFooter>
  <ignoredErrors>
    <ignoredError sqref="T128" formulaRange="1"/>
    <ignoredError sqref="P1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2022-11-17T14:32:45Z</cp:lastPrinted>
  <dcterms:created xsi:type="dcterms:W3CDTF">2022-11-17T14:27:20Z</dcterms:created>
  <dcterms:modified xsi:type="dcterms:W3CDTF">2022-11-25T16:20:14Z</dcterms:modified>
</cp:coreProperties>
</file>