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tg\県立長野図書館\20企画係\61_R3公共図書館概況調査\11_概況編集\"/>
    </mc:Choice>
  </mc:AlternateContent>
  <bookViews>
    <workbookView xWindow="0" yWindow="0" windowWidth="20490" windowHeight="7305"/>
  </bookViews>
  <sheets>
    <sheet name="8個人貸出・団体貸出" sheetId="1" r:id="rId1"/>
  </sheets>
  <definedNames>
    <definedName name="_xlnm.Print_Area" localSheetId="0">'8個人貸出・団体貸出'!$A$2:$R$151</definedName>
    <definedName name="_xlnm.Print_Titles" localSheetId="0">'8個人貸出・団体貸出'!$3:$7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C8" i="1"/>
  <c r="C9" i="1"/>
  <c r="I9" i="1"/>
  <c r="I10" i="1"/>
  <c r="P8" i="1" l="1"/>
  <c r="P11" i="1" l="1"/>
  <c r="P9" i="1"/>
  <c r="C63" i="1" l="1"/>
  <c r="C64" i="1"/>
  <c r="C65" i="1"/>
  <c r="C66" i="1"/>
  <c r="C67" i="1"/>
  <c r="C68" i="1"/>
  <c r="C69" i="1"/>
  <c r="C70" i="1"/>
  <c r="T125" i="1" l="1"/>
  <c r="R125" i="1"/>
  <c r="Q125" i="1"/>
  <c r="O125" i="1"/>
  <c r="N125" i="1"/>
  <c r="M125" i="1"/>
  <c r="L125" i="1"/>
  <c r="K125" i="1"/>
  <c r="J125" i="1"/>
  <c r="G125" i="1"/>
  <c r="F125" i="1"/>
  <c r="E125" i="1"/>
  <c r="D125" i="1"/>
  <c r="I124" i="1"/>
  <c r="C124" i="1"/>
  <c r="I123" i="1"/>
  <c r="P123" i="1" s="1"/>
  <c r="C123" i="1"/>
  <c r="H123" i="1" s="1"/>
  <c r="I122" i="1"/>
  <c r="P122" i="1" s="1"/>
  <c r="C122" i="1"/>
  <c r="H122" i="1" s="1"/>
  <c r="I121" i="1"/>
  <c r="P121" i="1" s="1"/>
  <c r="C121" i="1"/>
  <c r="H121" i="1" s="1"/>
  <c r="I120" i="1"/>
  <c r="P120" i="1" s="1"/>
  <c r="C120" i="1"/>
  <c r="H120" i="1" s="1"/>
  <c r="I119" i="1"/>
  <c r="P119" i="1" s="1"/>
  <c r="C119" i="1"/>
  <c r="H119" i="1" s="1"/>
  <c r="I118" i="1"/>
  <c r="P118" i="1" s="1"/>
  <c r="C118" i="1"/>
  <c r="H118" i="1" s="1"/>
  <c r="I117" i="1"/>
  <c r="P117" i="1" s="1"/>
  <c r="C117" i="1"/>
  <c r="H117" i="1" s="1"/>
  <c r="I116" i="1"/>
  <c r="P116" i="1" s="1"/>
  <c r="C116" i="1"/>
  <c r="H116" i="1" s="1"/>
  <c r="I115" i="1"/>
  <c r="P115" i="1" s="1"/>
  <c r="C115" i="1"/>
  <c r="H115" i="1" s="1"/>
  <c r="I114" i="1"/>
  <c r="P114" i="1" s="1"/>
  <c r="C114" i="1"/>
  <c r="H114" i="1" s="1"/>
  <c r="I113" i="1"/>
  <c r="P113" i="1" s="1"/>
  <c r="C113" i="1"/>
  <c r="H113" i="1" s="1"/>
  <c r="I112" i="1"/>
  <c r="P112" i="1" s="1"/>
  <c r="C112" i="1"/>
  <c r="H112" i="1" s="1"/>
  <c r="I111" i="1"/>
  <c r="P111" i="1" s="1"/>
  <c r="C111" i="1"/>
  <c r="H111" i="1" s="1"/>
  <c r="I110" i="1"/>
  <c r="P110" i="1" s="1"/>
  <c r="C110" i="1"/>
  <c r="H110" i="1" s="1"/>
  <c r="I109" i="1"/>
  <c r="P109" i="1" s="1"/>
  <c r="C109" i="1"/>
  <c r="H109" i="1" s="1"/>
  <c r="I108" i="1"/>
  <c r="P108" i="1" s="1"/>
  <c r="C108" i="1"/>
  <c r="H108" i="1" s="1"/>
  <c r="I107" i="1"/>
  <c r="P107" i="1" s="1"/>
  <c r="C107" i="1"/>
  <c r="H107" i="1" s="1"/>
  <c r="I106" i="1"/>
  <c r="P106" i="1" s="1"/>
  <c r="C106" i="1"/>
  <c r="H106" i="1" s="1"/>
  <c r="I105" i="1"/>
  <c r="P105" i="1" s="1"/>
  <c r="C105" i="1"/>
  <c r="H105" i="1" s="1"/>
  <c r="I104" i="1"/>
  <c r="P104" i="1" s="1"/>
  <c r="C104" i="1"/>
  <c r="H104" i="1" s="1"/>
  <c r="I103" i="1"/>
  <c r="P103" i="1" s="1"/>
  <c r="C103" i="1"/>
  <c r="H103" i="1" s="1"/>
  <c r="I102" i="1"/>
  <c r="P102" i="1" s="1"/>
  <c r="C102" i="1"/>
  <c r="H102" i="1" s="1"/>
  <c r="I101" i="1"/>
  <c r="P101" i="1" s="1"/>
  <c r="C101" i="1"/>
  <c r="H101" i="1" s="1"/>
  <c r="I100" i="1"/>
  <c r="P100" i="1" s="1"/>
  <c r="C100" i="1"/>
  <c r="H100" i="1" s="1"/>
  <c r="I99" i="1"/>
  <c r="P99" i="1" s="1"/>
  <c r="C99" i="1"/>
  <c r="H99" i="1" s="1"/>
  <c r="I98" i="1"/>
  <c r="P98" i="1" s="1"/>
  <c r="C98" i="1"/>
  <c r="H98" i="1" s="1"/>
  <c r="I97" i="1"/>
  <c r="P97" i="1" s="1"/>
  <c r="C97" i="1"/>
  <c r="H97" i="1" s="1"/>
  <c r="I96" i="1"/>
  <c r="P96" i="1" s="1"/>
  <c r="C96" i="1"/>
  <c r="H96" i="1" s="1"/>
  <c r="I95" i="1"/>
  <c r="P95" i="1" s="1"/>
  <c r="C95" i="1"/>
  <c r="H95" i="1" s="1"/>
  <c r="I94" i="1"/>
  <c r="P94" i="1" s="1"/>
  <c r="C94" i="1"/>
  <c r="H94" i="1" s="1"/>
  <c r="I93" i="1"/>
  <c r="C93" i="1"/>
  <c r="I92" i="1"/>
  <c r="P92" i="1" s="1"/>
  <c r="C92" i="1"/>
  <c r="I91" i="1"/>
  <c r="P91" i="1" s="1"/>
  <c r="C91" i="1"/>
  <c r="H91" i="1" s="1"/>
  <c r="I90" i="1"/>
  <c r="P90" i="1" s="1"/>
  <c r="C90" i="1"/>
  <c r="H90" i="1" s="1"/>
  <c r="I89" i="1"/>
  <c r="P89" i="1" s="1"/>
  <c r="C89" i="1"/>
  <c r="H89" i="1" s="1"/>
  <c r="I88" i="1"/>
  <c r="C88" i="1"/>
  <c r="I87" i="1"/>
  <c r="C87" i="1"/>
  <c r="I86" i="1"/>
  <c r="P86" i="1" s="1"/>
  <c r="C86" i="1"/>
  <c r="H86" i="1" s="1"/>
  <c r="I85" i="1"/>
  <c r="P85" i="1" s="1"/>
  <c r="C85" i="1"/>
  <c r="H85" i="1" s="1"/>
  <c r="I84" i="1"/>
  <c r="C84" i="1"/>
  <c r="I83" i="1"/>
  <c r="C83" i="1"/>
  <c r="I82" i="1"/>
  <c r="C82" i="1"/>
  <c r="I81" i="1"/>
  <c r="C81" i="1"/>
  <c r="I80" i="1"/>
  <c r="C80" i="1"/>
  <c r="I79" i="1"/>
  <c r="P79" i="1" s="1"/>
  <c r="C79" i="1"/>
  <c r="H79" i="1" s="1"/>
  <c r="I78" i="1"/>
  <c r="C78" i="1"/>
  <c r="I77" i="1"/>
  <c r="C77" i="1"/>
  <c r="I76" i="1"/>
  <c r="C76" i="1"/>
  <c r="I75" i="1"/>
  <c r="C75" i="1"/>
  <c r="I74" i="1"/>
  <c r="C74" i="1"/>
  <c r="I73" i="1"/>
  <c r="C73" i="1"/>
  <c r="I72" i="1"/>
  <c r="C72" i="1"/>
  <c r="I71" i="1"/>
  <c r="C71" i="1"/>
  <c r="I70" i="1"/>
  <c r="I69" i="1"/>
  <c r="I68" i="1"/>
  <c r="I67" i="1"/>
  <c r="I66" i="1"/>
  <c r="I65" i="1"/>
  <c r="I64" i="1"/>
  <c r="I63" i="1"/>
  <c r="I62" i="1"/>
  <c r="C62" i="1"/>
  <c r="H62" i="1" s="1"/>
  <c r="I61" i="1"/>
  <c r="P61" i="1" s="1"/>
  <c r="C61" i="1"/>
  <c r="H61" i="1" s="1"/>
  <c r="I60" i="1"/>
  <c r="P60" i="1" s="1"/>
  <c r="C60" i="1"/>
  <c r="H60" i="1" s="1"/>
  <c r="I59" i="1"/>
  <c r="P59" i="1" s="1"/>
  <c r="C59" i="1"/>
  <c r="H59" i="1" s="1"/>
  <c r="I58" i="1"/>
  <c r="C58" i="1"/>
  <c r="I57" i="1"/>
  <c r="C57" i="1"/>
  <c r="I56" i="1"/>
  <c r="C56" i="1"/>
  <c r="I55" i="1"/>
  <c r="C55" i="1"/>
  <c r="H55" i="1" s="1"/>
  <c r="I54" i="1"/>
  <c r="I53" i="1"/>
  <c r="I52" i="1"/>
  <c r="C52" i="1"/>
  <c r="H52" i="1" s="1"/>
  <c r="I51" i="1"/>
  <c r="C51" i="1"/>
  <c r="I50" i="1"/>
  <c r="P50" i="1" s="1"/>
  <c r="C50" i="1"/>
  <c r="I49" i="1"/>
  <c r="P49" i="1" s="1"/>
  <c r="C49" i="1"/>
  <c r="H49" i="1" s="1"/>
  <c r="I48" i="1"/>
  <c r="P48" i="1" s="1"/>
  <c r="C48" i="1"/>
  <c r="H48" i="1" s="1"/>
  <c r="I47" i="1"/>
  <c r="C47" i="1"/>
  <c r="H46" i="1" s="1"/>
  <c r="I46" i="1"/>
  <c r="C46" i="1"/>
  <c r="I45" i="1"/>
  <c r="C45" i="1"/>
  <c r="I44" i="1"/>
  <c r="C44" i="1"/>
  <c r="I43" i="1"/>
  <c r="C43" i="1"/>
  <c r="I42" i="1"/>
  <c r="C42" i="1"/>
  <c r="I41" i="1"/>
  <c r="C41" i="1"/>
  <c r="I40" i="1"/>
  <c r="C40" i="1"/>
  <c r="I39" i="1"/>
  <c r="C39" i="1"/>
  <c r="I38" i="1"/>
  <c r="C38" i="1"/>
  <c r="I37" i="1"/>
  <c r="C37" i="1"/>
  <c r="I36" i="1"/>
  <c r="C36" i="1"/>
  <c r="I35" i="1"/>
  <c r="C35" i="1"/>
  <c r="I34" i="1"/>
  <c r="C34" i="1"/>
  <c r="I33" i="1"/>
  <c r="C33" i="1"/>
  <c r="I32" i="1"/>
  <c r="C32" i="1"/>
  <c r="I31" i="1"/>
  <c r="C31" i="1"/>
  <c r="I30" i="1"/>
  <c r="C30" i="1"/>
  <c r="I29" i="1"/>
  <c r="C29" i="1"/>
  <c r="I28" i="1"/>
  <c r="C28" i="1"/>
  <c r="I27" i="1"/>
  <c r="C27" i="1"/>
  <c r="I26" i="1"/>
  <c r="P26" i="1" s="1"/>
  <c r="C26" i="1"/>
  <c r="H26" i="1" s="1"/>
  <c r="I25" i="1"/>
  <c r="C25" i="1"/>
  <c r="I24" i="1"/>
  <c r="C24" i="1"/>
  <c r="I23" i="1"/>
  <c r="C23" i="1"/>
  <c r="I22" i="1"/>
  <c r="C22" i="1"/>
  <c r="I21" i="1"/>
  <c r="C21" i="1"/>
  <c r="I20" i="1"/>
  <c r="C20" i="1"/>
  <c r="I19" i="1"/>
  <c r="C19" i="1"/>
  <c r="I18" i="1"/>
  <c r="C18" i="1"/>
  <c r="I17" i="1"/>
  <c r="C17" i="1"/>
  <c r="I16" i="1"/>
  <c r="C16" i="1"/>
  <c r="I15" i="1"/>
  <c r="C15" i="1"/>
  <c r="I14" i="1"/>
  <c r="C14" i="1"/>
  <c r="I13" i="1"/>
  <c r="C13" i="1"/>
  <c r="I12" i="1"/>
  <c r="C12" i="1"/>
  <c r="I11" i="1"/>
  <c r="C11" i="1"/>
  <c r="C10" i="1"/>
  <c r="H9" i="1"/>
  <c r="H8" i="1"/>
  <c r="P80" i="1" l="1"/>
  <c r="P76" i="1"/>
  <c r="P22" i="1"/>
  <c r="P52" i="1"/>
  <c r="P55" i="1"/>
  <c r="P62" i="1"/>
  <c r="P46" i="1"/>
  <c r="H87" i="1"/>
  <c r="H80" i="1"/>
  <c r="H22" i="1"/>
  <c r="H27" i="1"/>
  <c r="H71" i="1"/>
  <c r="I125" i="1"/>
  <c r="P125" i="1" s="1"/>
  <c r="C125" i="1"/>
  <c r="P27" i="1"/>
  <c r="H50" i="1"/>
  <c r="P71" i="1"/>
  <c r="P87" i="1"/>
  <c r="H92" i="1"/>
  <c r="H76" i="1"/>
  <c r="H11" i="1"/>
</calcChain>
</file>

<file path=xl/sharedStrings.xml><?xml version="1.0" encoding="utf-8"?>
<sst xmlns="http://schemas.openxmlformats.org/spreadsheetml/2006/main" count="269" uniqueCount="224">
  <si>
    <t>８ 貸出</t>
    <rPh sb="2" eb="4">
      <t>カシダシ</t>
    </rPh>
    <phoneticPr fontId="3"/>
  </si>
  <si>
    <t>館   名</t>
    <phoneticPr fontId="3"/>
  </si>
  <si>
    <t>登録者数</t>
    <rPh sb="0" eb="3">
      <t>トウロクシャ</t>
    </rPh>
    <rPh sb="3" eb="4">
      <t>スウ</t>
    </rPh>
    <phoneticPr fontId="3"/>
  </si>
  <si>
    <t>個人貸出冊数</t>
    <rPh sb="0" eb="2">
      <t>コジン</t>
    </rPh>
    <rPh sb="2" eb="4">
      <t>カシダシ</t>
    </rPh>
    <rPh sb="4" eb="6">
      <t>サツスウ</t>
    </rPh>
    <phoneticPr fontId="3"/>
  </si>
  <si>
    <t>団体貸出</t>
  </si>
  <si>
    <t>総   計</t>
    <rPh sb="0" eb="1">
      <t>フサ</t>
    </rPh>
    <rPh sb="4" eb="5">
      <t>ケイ</t>
    </rPh>
    <phoneticPr fontId="3"/>
  </si>
  <si>
    <t>登録率</t>
    <rPh sb="0" eb="2">
      <t>トウロク</t>
    </rPh>
    <rPh sb="2" eb="3">
      <t>リツ</t>
    </rPh>
    <phoneticPr fontId="3"/>
  </si>
  <si>
    <t>　　総  計</t>
    <rPh sb="2" eb="3">
      <t>フサ</t>
    </rPh>
    <rPh sb="5" eb="6">
      <t>ケイ</t>
    </rPh>
    <phoneticPr fontId="3"/>
  </si>
  <si>
    <t>人口1人当貸出    冊数</t>
    <rPh sb="0" eb="2">
      <t>ジンコウ</t>
    </rPh>
    <rPh sb="3" eb="4">
      <t>ニン</t>
    </rPh>
    <rPh sb="4" eb="5">
      <t>ア</t>
    </rPh>
    <rPh sb="5" eb="7">
      <t>カシダシ</t>
    </rPh>
    <rPh sb="11" eb="13">
      <t>サッスウ</t>
    </rPh>
    <phoneticPr fontId="3"/>
  </si>
  <si>
    <t>貸出冊数</t>
    <rPh sb="0" eb="2">
      <t>カシダシ</t>
    </rPh>
    <rPh sb="2" eb="4">
      <t>サッスウ</t>
    </rPh>
    <phoneticPr fontId="3"/>
  </si>
  <si>
    <t>団体数</t>
    <rPh sb="0" eb="2">
      <t>ダンタイ</t>
    </rPh>
    <rPh sb="2" eb="3">
      <t>スウ</t>
    </rPh>
    <phoneticPr fontId="3"/>
  </si>
  <si>
    <t>本館・分館</t>
    <rPh sb="0" eb="2">
      <t>ホンカン</t>
    </rPh>
    <rPh sb="3" eb="5">
      <t>ブンカン</t>
    </rPh>
    <phoneticPr fontId="3"/>
  </si>
  <si>
    <t>移動図書館車</t>
    <rPh sb="0" eb="2">
      <t>イドウ</t>
    </rPh>
    <rPh sb="2" eb="5">
      <t>トショカン</t>
    </rPh>
    <rPh sb="5" eb="6">
      <t>シャ</t>
    </rPh>
    <phoneticPr fontId="3"/>
  </si>
  <si>
    <t>う         ち        児       童</t>
    <rPh sb="19" eb="20">
      <t>ジ</t>
    </rPh>
    <rPh sb="27" eb="28">
      <t>ワラベ</t>
    </rPh>
    <phoneticPr fontId="3"/>
  </si>
  <si>
    <t>う      ち     児    童</t>
    <rPh sb="13" eb="14">
      <t>ジ</t>
    </rPh>
    <rPh sb="18" eb="19">
      <t>ワラベ</t>
    </rPh>
    <phoneticPr fontId="3"/>
  </si>
  <si>
    <t>う ち
視 聴 覚資料</t>
    <rPh sb="4" eb="5">
      <t>シ</t>
    </rPh>
    <rPh sb="6" eb="7">
      <t>チョウ</t>
    </rPh>
    <rPh sb="8" eb="9">
      <t>サトル</t>
    </rPh>
    <rPh sb="9" eb="10">
      <t>シ</t>
    </rPh>
    <rPh sb="10" eb="11">
      <t>リョウ</t>
    </rPh>
    <phoneticPr fontId="3"/>
  </si>
  <si>
    <t>う      ち     児     童</t>
    <rPh sb="13" eb="14">
      <t>ジ</t>
    </rPh>
    <rPh sb="19" eb="20">
      <t>ワラベ</t>
    </rPh>
    <phoneticPr fontId="3"/>
  </si>
  <si>
    <t>うち
視聴覚資料</t>
    <rPh sb="3" eb="6">
      <t>シチョウカク</t>
    </rPh>
    <rPh sb="6" eb="8">
      <t>シリョウ</t>
    </rPh>
    <phoneticPr fontId="3"/>
  </si>
  <si>
    <t>人</t>
    <rPh sb="0" eb="1">
      <t>ニン</t>
    </rPh>
    <phoneticPr fontId="3"/>
  </si>
  <si>
    <t>％</t>
    <phoneticPr fontId="3"/>
  </si>
  <si>
    <t>冊</t>
    <rPh sb="0" eb="1">
      <t>サツ</t>
    </rPh>
    <phoneticPr fontId="3"/>
  </si>
  <si>
    <t>点</t>
    <rPh sb="0" eb="1">
      <t>テン</t>
    </rPh>
    <phoneticPr fontId="3"/>
  </si>
  <si>
    <t>冊</t>
  </si>
  <si>
    <t>人口</t>
    <rPh sb="0" eb="2">
      <t>ジンコウ</t>
    </rPh>
    <phoneticPr fontId="3"/>
  </si>
  <si>
    <t>県立長野</t>
    <rPh sb="0" eb="2">
      <t>ケンリツ</t>
    </rPh>
    <phoneticPr fontId="3"/>
  </si>
  <si>
    <t>県立長野</t>
    <rPh sb="0" eb="2">
      <t>ケンリツ</t>
    </rPh>
    <rPh sb="2" eb="4">
      <t>ナガノ</t>
    </rPh>
    <phoneticPr fontId="3"/>
  </si>
  <si>
    <t>長野市立長野</t>
    <rPh sb="0" eb="2">
      <t>ナガノ</t>
    </rPh>
    <rPh sb="2" eb="6">
      <t>シリツナガノ</t>
    </rPh>
    <phoneticPr fontId="3"/>
  </si>
  <si>
    <t>長野市立長野</t>
    <rPh sb="0" eb="2">
      <t>ナガノ</t>
    </rPh>
    <rPh sb="2" eb="3">
      <t>シ</t>
    </rPh>
    <rPh sb="3" eb="4">
      <t>リツ</t>
    </rPh>
    <rPh sb="4" eb="5">
      <t>ナガ</t>
    </rPh>
    <rPh sb="5" eb="6">
      <t>ノ</t>
    </rPh>
    <phoneticPr fontId="3"/>
  </si>
  <si>
    <t>長野市立南部</t>
    <rPh sb="0" eb="2">
      <t>ナガノ</t>
    </rPh>
    <rPh sb="2" eb="6">
      <t>シリツナガノ</t>
    </rPh>
    <phoneticPr fontId="3"/>
  </si>
  <si>
    <t>長野市立南部</t>
    <rPh sb="0" eb="2">
      <t>ナガノ</t>
    </rPh>
    <rPh sb="2" eb="3">
      <t>シ</t>
    </rPh>
    <rPh sb="3" eb="4">
      <t>リツ</t>
    </rPh>
    <rPh sb="4" eb="6">
      <t>ナンブ</t>
    </rPh>
    <phoneticPr fontId="3"/>
  </si>
  <si>
    <t>松本市中央</t>
    <rPh sb="0" eb="3">
      <t>マツモトシ</t>
    </rPh>
    <phoneticPr fontId="3"/>
  </si>
  <si>
    <t>松本市中央</t>
    <rPh sb="0" eb="3">
      <t>マツモトシ</t>
    </rPh>
    <rPh sb="3" eb="5">
      <t>チュウオウ</t>
    </rPh>
    <phoneticPr fontId="3"/>
  </si>
  <si>
    <t>あがたの森</t>
    <rPh sb="4" eb="5">
      <t>モリ</t>
    </rPh>
    <phoneticPr fontId="3"/>
  </si>
  <si>
    <t>鎌田</t>
    <rPh sb="0" eb="2">
      <t>カマタ</t>
    </rPh>
    <phoneticPr fontId="3"/>
  </si>
  <si>
    <t>西部</t>
    <rPh sb="0" eb="2">
      <t>セイブ</t>
    </rPh>
    <phoneticPr fontId="3"/>
  </si>
  <si>
    <t>南部</t>
    <rPh sb="0" eb="1">
      <t>ミナミ</t>
    </rPh>
    <rPh sb="1" eb="2">
      <t>ブ</t>
    </rPh>
    <phoneticPr fontId="3"/>
  </si>
  <si>
    <t>南部</t>
    <rPh sb="0" eb="2">
      <t>ナンブ</t>
    </rPh>
    <phoneticPr fontId="3"/>
  </si>
  <si>
    <t>寿台</t>
    <rPh sb="0" eb="1">
      <t>コトブキ</t>
    </rPh>
    <rPh sb="1" eb="2">
      <t>ダイ</t>
    </rPh>
    <phoneticPr fontId="3"/>
  </si>
  <si>
    <t>本郷</t>
    <rPh sb="0" eb="2">
      <t>ホンゴウ</t>
    </rPh>
    <phoneticPr fontId="3"/>
  </si>
  <si>
    <t>中山文庫</t>
    <rPh sb="0" eb="1">
      <t>ナカ</t>
    </rPh>
    <rPh sb="1" eb="2">
      <t>ヤマ</t>
    </rPh>
    <rPh sb="2" eb="4">
      <t>ブンコ</t>
    </rPh>
    <phoneticPr fontId="3"/>
  </si>
  <si>
    <t>中山文庫</t>
    <rPh sb="0" eb="2">
      <t>ナカヤマ</t>
    </rPh>
    <rPh sb="2" eb="4">
      <t>ブンコ</t>
    </rPh>
    <phoneticPr fontId="3"/>
  </si>
  <si>
    <t>島内</t>
    <rPh sb="0" eb="2">
      <t>シマウチ</t>
    </rPh>
    <phoneticPr fontId="3"/>
  </si>
  <si>
    <t>空港</t>
    <rPh sb="0" eb="2">
      <t>クウコウ</t>
    </rPh>
    <phoneticPr fontId="3"/>
  </si>
  <si>
    <t>波田</t>
    <rPh sb="0" eb="2">
      <t>ハタ</t>
    </rPh>
    <phoneticPr fontId="3"/>
  </si>
  <si>
    <t>梓川</t>
    <rPh sb="0" eb="2">
      <t>アズサガワ</t>
    </rPh>
    <phoneticPr fontId="3"/>
  </si>
  <si>
    <t>上田市立上田</t>
    <rPh sb="0" eb="4">
      <t>ウエダシリツ</t>
    </rPh>
    <rPh sb="4" eb="6">
      <t>ウエダ</t>
    </rPh>
    <phoneticPr fontId="3"/>
  </si>
  <si>
    <t>上田市立丸子</t>
    <rPh sb="0" eb="4">
      <t>ウエダシリツ</t>
    </rPh>
    <rPh sb="4" eb="6">
      <t>マルコ</t>
    </rPh>
    <phoneticPr fontId="3"/>
  </si>
  <si>
    <t>-</t>
  </si>
  <si>
    <t>上田市立丸子金子</t>
    <rPh sb="0" eb="4">
      <t>ウエダシリツ</t>
    </rPh>
    <rPh sb="4" eb="6">
      <t>マルコ</t>
    </rPh>
    <rPh sb="6" eb="8">
      <t>カネコ</t>
    </rPh>
    <phoneticPr fontId="3"/>
  </si>
  <si>
    <t>上田情報
ライブラリー</t>
    <rPh sb="0" eb="2">
      <t>ウエダ</t>
    </rPh>
    <rPh sb="2" eb="4">
      <t>ジョウホウ</t>
    </rPh>
    <phoneticPr fontId="3"/>
  </si>
  <si>
    <t>上田情報ライブラリー</t>
    <rPh sb="0" eb="2">
      <t>ウエダ</t>
    </rPh>
    <rPh sb="2" eb="4">
      <t>ジョウホウ</t>
    </rPh>
    <phoneticPr fontId="3"/>
  </si>
  <si>
    <t>上田市立真田</t>
    <rPh sb="0" eb="1">
      <t>ウエ</t>
    </rPh>
    <rPh sb="1" eb="2">
      <t>タ</t>
    </rPh>
    <rPh sb="2" eb="3">
      <t>シ</t>
    </rPh>
    <rPh sb="3" eb="4">
      <t>リツ</t>
    </rPh>
    <rPh sb="4" eb="5">
      <t>マコト</t>
    </rPh>
    <rPh sb="5" eb="6">
      <t>タ</t>
    </rPh>
    <phoneticPr fontId="3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</si>
  <si>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3"/>
  </si>
  <si>
    <t>市立岡谷</t>
    <rPh sb="0" eb="2">
      <t>シリツ</t>
    </rPh>
    <rPh sb="2" eb="4">
      <t>オカヤ</t>
    </rPh>
    <phoneticPr fontId="3"/>
  </si>
  <si>
    <t>市立岡谷</t>
    <rPh sb="0" eb="1">
      <t>シ</t>
    </rPh>
    <rPh sb="1" eb="2">
      <t>リツ</t>
    </rPh>
    <rPh sb="2" eb="4">
      <t>オカヤ</t>
    </rPh>
    <phoneticPr fontId="3"/>
  </si>
  <si>
    <t>飯田市立中央</t>
    <rPh sb="0" eb="3">
      <t>イイダシ</t>
    </rPh>
    <rPh sb="3" eb="4">
      <t>リツ</t>
    </rPh>
    <phoneticPr fontId="3"/>
  </si>
  <si>
    <t>飯田市立中央</t>
    <rPh sb="0" eb="3">
      <t>イイダシ</t>
    </rPh>
    <rPh sb="3" eb="4">
      <t>リツ</t>
    </rPh>
    <rPh sb="4" eb="6">
      <t>チュウオウ</t>
    </rPh>
    <phoneticPr fontId="3"/>
  </si>
  <si>
    <t>羽場分館</t>
    <rPh sb="0" eb="2">
      <t>ハバ</t>
    </rPh>
    <rPh sb="2" eb="4">
      <t>ブンカン</t>
    </rPh>
    <phoneticPr fontId="3"/>
  </si>
  <si>
    <t>上郷</t>
    <rPh sb="0" eb="2">
      <t>カミサト</t>
    </rPh>
    <phoneticPr fontId="3"/>
  </si>
  <si>
    <t>丸山分館</t>
    <rPh sb="0" eb="2">
      <t>マルヤマ</t>
    </rPh>
    <rPh sb="2" eb="4">
      <t>ブンカン</t>
    </rPh>
    <phoneticPr fontId="3"/>
  </si>
  <si>
    <t>鼎</t>
    <rPh sb="0" eb="1">
      <t>カナエ</t>
    </rPh>
    <phoneticPr fontId="3"/>
  </si>
  <si>
    <t>東野分館</t>
    <rPh sb="0" eb="2">
      <t>ヒガシノ</t>
    </rPh>
    <rPh sb="2" eb="4">
      <t>ブンカン</t>
    </rPh>
    <phoneticPr fontId="3"/>
  </si>
  <si>
    <t>羽場分館</t>
    <rPh sb="0" eb="2">
      <t>ハバ</t>
    </rPh>
    <rPh sb="2" eb="3">
      <t>ブン</t>
    </rPh>
    <rPh sb="3" eb="4">
      <t>カン</t>
    </rPh>
    <phoneticPr fontId="3"/>
  </si>
  <si>
    <t>座光寺
分　館</t>
    <rPh sb="0" eb="1">
      <t>ザ</t>
    </rPh>
    <rPh sb="1" eb="2">
      <t>コウ</t>
    </rPh>
    <rPh sb="2" eb="3">
      <t>ジ</t>
    </rPh>
    <rPh sb="4" eb="5">
      <t>ブン</t>
    </rPh>
    <rPh sb="6" eb="7">
      <t>カン</t>
    </rPh>
    <phoneticPr fontId="3"/>
  </si>
  <si>
    <t>丸山分館</t>
    <rPh sb="0" eb="2">
      <t>マルヤマ</t>
    </rPh>
    <rPh sb="2" eb="3">
      <t>ブン</t>
    </rPh>
    <rPh sb="3" eb="4">
      <t>カン</t>
    </rPh>
    <phoneticPr fontId="3"/>
  </si>
  <si>
    <t>松尾分館</t>
    <rPh sb="0" eb="2">
      <t>マツオ</t>
    </rPh>
    <rPh sb="2" eb="4">
      <t>ブンカン</t>
    </rPh>
    <phoneticPr fontId="3"/>
  </si>
  <si>
    <t>東野分館</t>
    <rPh sb="0" eb="2">
      <t>ヒガシノ</t>
    </rPh>
    <rPh sb="2" eb="3">
      <t>ブン</t>
    </rPh>
    <rPh sb="3" eb="4">
      <t>カン</t>
    </rPh>
    <phoneticPr fontId="3"/>
  </si>
  <si>
    <t>下久堅
分　館</t>
    <rPh sb="0" eb="1">
      <t>シモ</t>
    </rPh>
    <rPh sb="1" eb="2">
      <t>ヒサ</t>
    </rPh>
    <rPh sb="2" eb="3">
      <t>ケン</t>
    </rPh>
    <rPh sb="4" eb="5">
      <t>ブン</t>
    </rPh>
    <rPh sb="6" eb="7">
      <t>カン</t>
    </rPh>
    <phoneticPr fontId="3"/>
  </si>
  <si>
    <t>座光寺分館</t>
    <rPh sb="0" eb="3">
      <t>ザコウジ</t>
    </rPh>
    <rPh sb="3" eb="4">
      <t>ブン</t>
    </rPh>
    <rPh sb="4" eb="5">
      <t>カン</t>
    </rPh>
    <phoneticPr fontId="3"/>
  </si>
  <si>
    <t>上久堅
分　館</t>
    <rPh sb="0" eb="1">
      <t>ウエ</t>
    </rPh>
    <rPh sb="1" eb="2">
      <t>ヒサ</t>
    </rPh>
    <rPh sb="2" eb="3">
      <t>ケン</t>
    </rPh>
    <rPh sb="4" eb="5">
      <t>ブン</t>
    </rPh>
    <rPh sb="6" eb="7">
      <t>カン</t>
    </rPh>
    <phoneticPr fontId="3"/>
  </si>
  <si>
    <t>松尾分館</t>
    <rPh sb="0" eb="2">
      <t>マツオ</t>
    </rPh>
    <rPh sb="2" eb="3">
      <t>ブン</t>
    </rPh>
    <rPh sb="3" eb="4">
      <t>カン</t>
    </rPh>
    <phoneticPr fontId="3"/>
  </si>
  <si>
    <t>千代分館</t>
    <rPh sb="0" eb="2">
      <t>チヨ</t>
    </rPh>
    <rPh sb="2" eb="4">
      <t>ブンカン</t>
    </rPh>
    <phoneticPr fontId="3"/>
  </si>
  <si>
    <t>下久堅分館</t>
    <rPh sb="0" eb="1">
      <t>シモ</t>
    </rPh>
    <rPh sb="1" eb="2">
      <t>ヒサ</t>
    </rPh>
    <rPh sb="2" eb="3">
      <t>カタ</t>
    </rPh>
    <rPh sb="3" eb="4">
      <t>ブン</t>
    </rPh>
    <rPh sb="4" eb="5">
      <t>カン</t>
    </rPh>
    <phoneticPr fontId="3"/>
  </si>
  <si>
    <t>龍江分館</t>
    <rPh sb="0" eb="1">
      <t>タツ</t>
    </rPh>
    <rPh sb="1" eb="2">
      <t>エ</t>
    </rPh>
    <rPh sb="2" eb="4">
      <t>ブンカン</t>
    </rPh>
    <phoneticPr fontId="3"/>
  </si>
  <si>
    <t>上久堅分館</t>
    <rPh sb="0" eb="1">
      <t>カミ</t>
    </rPh>
    <rPh sb="1" eb="2">
      <t>ヒサ</t>
    </rPh>
    <rPh sb="2" eb="3">
      <t>カタ</t>
    </rPh>
    <rPh sb="3" eb="4">
      <t>ブン</t>
    </rPh>
    <rPh sb="4" eb="5">
      <t>カン</t>
    </rPh>
    <phoneticPr fontId="3"/>
  </si>
  <si>
    <t>竜丘分館</t>
    <rPh sb="0" eb="1">
      <t>タツ</t>
    </rPh>
    <rPh sb="1" eb="2">
      <t>オカ</t>
    </rPh>
    <rPh sb="2" eb="4">
      <t>ブンカン</t>
    </rPh>
    <phoneticPr fontId="3"/>
  </si>
  <si>
    <t>千代分館</t>
    <rPh sb="0" eb="2">
      <t>チヨ</t>
    </rPh>
    <rPh sb="2" eb="3">
      <t>ブン</t>
    </rPh>
    <rPh sb="3" eb="4">
      <t>カン</t>
    </rPh>
    <phoneticPr fontId="3"/>
  </si>
  <si>
    <t>川路分館</t>
    <rPh sb="0" eb="2">
      <t>カワジ</t>
    </rPh>
    <rPh sb="2" eb="4">
      <t>ブンカン</t>
    </rPh>
    <phoneticPr fontId="3"/>
  </si>
  <si>
    <t>龍江分館</t>
    <rPh sb="0" eb="1">
      <t>タツ</t>
    </rPh>
    <rPh sb="1" eb="2">
      <t>エ</t>
    </rPh>
    <rPh sb="2" eb="3">
      <t>ブン</t>
    </rPh>
    <rPh sb="3" eb="4">
      <t>カン</t>
    </rPh>
    <phoneticPr fontId="3"/>
  </si>
  <si>
    <t>三穂分館</t>
    <rPh sb="0" eb="1">
      <t>ミ</t>
    </rPh>
    <rPh sb="1" eb="2">
      <t>ホ</t>
    </rPh>
    <rPh sb="2" eb="4">
      <t>ブンカン</t>
    </rPh>
    <phoneticPr fontId="3"/>
  </si>
  <si>
    <t>竜丘分館</t>
    <rPh sb="0" eb="1">
      <t>リュウ</t>
    </rPh>
    <rPh sb="1" eb="2">
      <t>オカ</t>
    </rPh>
    <rPh sb="2" eb="4">
      <t>ブンカン</t>
    </rPh>
    <phoneticPr fontId="3"/>
  </si>
  <si>
    <t>山本分館</t>
    <rPh sb="0" eb="2">
      <t>ヤマモト</t>
    </rPh>
    <rPh sb="2" eb="4">
      <t>ブンカン</t>
    </rPh>
    <phoneticPr fontId="3"/>
  </si>
  <si>
    <t>川路分館</t>
    <rPh sb="0" eb="2">
      <t>カワジ</t>
    </rPh>
    <rPh sb="2" eb="3">
      <t>ブン</t>
    </rPh>
    <rPh sb="3" eb="4">
      <t>カン</t>
    </rPh>
    <phoneticPr fontId="3"/>
  </si>
  <si>
    <t>伊賀良
分　館</t>
    <rPh sb="0" eb="2">
      <t>イガ</t>
    </rPh>
    <rPh sb="2" eb="3">
      <t>ヨ</t>
    </rPh>
    <rPh sb="4" eb="5">
      <t>ブン</t>
    </rPh>
    <rPh sb="6" eb="7">
      <t>カン</t>
    </rPh>
    <phoneticPr fontId="3"/>
  </si>
  <si>
    <t>三穂分館</t>
    <rPh sb="0" eb="2">
      <t>ミホ</t>
    </rPh>
    <rPh sb="2" eb="4">
      <t>ブンカン</t>
    </rPh>
    <phoneticPr fontId="3"/>
  </si>
  <si>
    <t>上村分館</t>
    <rPh sb="0" eb="2">
      <t>カミムラ</t>
    </rPh>
    <rPh sb="2" eb="4">
      <t>ブンカン</t>
    </rPh>
    <phoneticPr fontId="3"/>
  </si>
  <si>
    <t>南信濃
分　館</t>
    <rPh sb="0" eb="1">
      <t>ミナミ</t>
    </rPh>
    <rPh sb="1" eb="3">
      <t>シナノ</t>
    </rPh>
    <rPh sb="4" eb="5">
      <t>ブン</t>
    </rPh>
    <rPh sb="6" eb="7">
      <t>カン</t>
    </rPh>
    <phoneticPr fontId="3"/>
  </si>
  <si>
    <t>伊賀良分館</t>
    <rPh sb="0" eb="2">
      <t>イガ</t>
    </rPh>
    <rPh sb="2" eb="3">
      <t>リョウ</t>
    </rPh>
    <rPh sb="3" eb="4">
      <t>ブン</t>
    </rPh>
    <rPh sb="4" eb="5">
      <t>カン</t>
    </rPh>
    <phoneticPr fontId="3"/>
  </si>
  <si>
    <t>飯田市立上郷</t>
    <rPh sb="0" eb="4">
      <t>イイダシリツ</t>
    </rPh>
    <rPh sb="4" eb="5">
      <t>ウエ</t>
    </rPh>
    <rPh sb="5" eb="6">
      <t>サト</t>
    </rPh>
    <phoneticPr fontId="3"/>
  </si>
  <si>
    <t>上村分館</t>
    <rPh sb="0" eb="2">
      <t>カミムラ</t>
    </rPh>
    <rPh sb="2" eb="3">
      <t>ブン</t>
    </rPh>
    <rPh sb="3" eb="4">
      <t>カン</t>
    </rPh>
    <phoneticPr fontId="3"/>
  </si>
  <si>
    <t>飯田市立鼎</t>
    <rPh sb="0" eb="4">
      <t>イイダシリツ</t>
    </rPh>
    <rPh sb="4" eb="5">
      <t>カナエ</t>
    </rPh>
    <phoneticPr fontId="3"/>
  </si>
  <si>
    <t>南信濃分館</t>
    <rPh sb="0" eb="3">
      <t>ミナミシナノ</t>
    </rPh>
    <rPh sb="3" eb="4">
      <t>ブン</t>
    </rPh>
    <rPh sb="4" eb="5">
      <t>カン</t>
    </rPh>
    <phoneticPr fontId="3"/>
  </si>
  <si>
    <t>諏訪市</t>
    <rPh sb="0" eb="3">
      <t>スワシ</t>
    </rPh>
    <phoneticPr fontId="3"/>
  </si>
  <si>
    <t>信州風樹
文　　庫</t>
    <rPh sb="0" eb="2">
      <t>シンシュウ</t>
    </rPh>
    <rPh sb="2" eb="3">
      <t>カゼ</t>
    </rPh>
    <rPh sb="3" eb="4">
      <t>ジュ</t>
    </rPh>
    <rPh sb="5" eb="6">
      <t>ブン</t>
    </rPh>
    <rPh sb="8" eb="9">
      <t>コ</t>
    </rPh>
    <phoneticPr fontId="3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</si>
  <si>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3"/>
  </si>
  <si>
    <t>市立須坂</t>
    <rPh sb="0" eb="2">
      <t>シリツ</t>
    </rPh>
    <rPh sb="2" eb="4">
      <t>スザカ</t>
    </rPh>
    <phoneticPr fontId="3"/>
  </si>
  <si>
    <t>市立小諸</t>
    <rPh sb="0" eb="2">
      <t>シリツ</t>
    </rPh>
    <rPh sb="2" eb="4">
      <t>コモロ</t>
    </rPh>
    <phoneticPr fontId="3"/>
  </si>
  <si>
    <t>伊那市立伊那</t>
    <rPh sb="0" eb="4">
      <t>イナシリツ</t>
    </rPh>
    <rPh sb="4" eb="6">
      <t>イナ</t>
    </rPh>
    <phoneticPr fontId="3"/>
  </si>
  <si>
    <t>伊那市立高遠町</t>
    <rPh sb="0" eb="4">
      <t>イナシリツ</t>
    </rPh>
    <rPh sb="4" eb="6">
      <t>タカトオ</t>
    </rPh>
    <rPh sb="6" eb="7">
      <t>マチ</t>
    </rPh>
    <phoneticPr fontId="3"/>
  </si>
  <si>
    <t>駒ケ根市立</t>
    <rPh sb="0" eb="3">
      <t>コマガネ</t>
    </rPh>
    <rPh sb="3" eb="5">
      <t>シリツ</t>
    </rPh>
    <phoneticPr fontId="3"/>
  </si>
  <si>
    <t>東伊那
分　館</t>
    <rPh sb="0" eb="1">
      <t>ヒガシ</t>
    </rPh>
    <rPh sb="1" eb="3">
      <t>イナ</t>
    </rPh>
    <rPh sb="4" eb="5">
      <t>ブン</t>
    </rPh>
    <rPh sb="6" eb="7">
      <t>カン</t>
    </rPh>
    <phoneticPr fontId="3"/>
  </si>
  <si>
    <t>東伊那分館</t>
    <rPh sb="0" eb="1">
      <t>ヒガシ</t>
    </rPh>
    <rPh sb="1" eb="3">
      <t>イナ</t>
    </rPh>
    <rPh sb="3" eb="5">
      <t>ブンカン</t>
    </rPh>
    <phoneticPr fontId="3"/>
  </si>
  <si>
    <t>中沢分館</t>
    <rPh sb="0" eb="2">
      <t>ナカザワ</t>
    </rPh>
    <rPh sb="2" eb="4">
      <t>ブンカン</t>
    </rPh>
    <phoneticPr fontId="3"/>
  </si>
  <si>
    <t>中野市立</t>
    <rPh sb="0" eb="4">
      <t>ナカノシリツ</t>
    </rPh>
    <phoneticPr fontId="3"/>
  </si>
  <si>
    <t>北部分館</t>
    <rPh sb="0" eb="2">
      <t>ホクブ</t>
    </rPh>
    <rPh sb="2" eb="3">
      <t>ブン</t>
    </rPh>
    <rPh sb="3" eb="4">
      <t>カン</t>
    </rPh>
    <phoneticPr fontId="3"/>
  </si>
  <si>
    <t>西部分館</t>
    <rPh sb="0" eb="2">
      <t>セイブ</t>
    </rPh>
    <rPh sb="2" eb="3">
      <t>ブン</t>
    </rPh>
    <rPh sb="3" eb="4">
      <t>カン</t>
    </rPh>
    <phoneticPr fontId="3"/>
  </si>
  <si>
    <t>豊田分館</t>
    <rPh sb="0" eb="2">
      <t>トヨダ</t>
    </rPh>
    <rPh sb="2" eb="3">
      <t>ブン</t>
    </rPh>
    <rPh sb="3" eb="4">
      <t>カン</t>
    </rPh>
    <phoneticPr fontId="3"/>
  </si>
  <si>
    <t>市立大町</t>
    <rPh sb="0" eb="2">
      <t>シリツ</t>
    </rPh>
    <rPh sb="2" eb="4">
      <t>オオマチ</t>
    </rPh>
    <phoneticPr fontId="3"/>
  </si>
  <si>
    <t>市立大町</t>
    <rPh sb="0" eb="1">
      <t>シ</t>
    </rPh>
    <rPh sb="1" eb="2">
      <t>リツ</t>
    </rPh>
    <rPh sb="2" eb="4">
      <t>オオマチ</t>
    </rPh>
    <phoneticPr fontId="3"/>
  </si>
  <si>
    <t>市立飯山</t>
    <rPh sb="0" eb="2">
      <t>シリツ</t>
    </rPh>
    <rPh sb="2" eb="4">
      <t>イイヤマ</t>
    </rPh>
    <phoneticPr fontId="3"/>
  </si>
  <si>
    <t>市立飯山</t>
    <rPh sb="0" eb="1">
      <t>シ</t>
    </rPh>
    <rPh sb="1" eb="2">
      <t>リツ</t>
    </rPh>
    <rPh sb="2" eb="4">
      <t>イイヤマ</t>
    </rPh>
    <phoneticPr fontId="3"/>
  </si>
  <si>
    <t>茅野市</t>
    <rPh sb="0" eb="3">
      <t>チノシリツ</t>
    </rPh>
    <phoneticPr fontId="3"/>
  </si>
  <si>
    <t>茅野市</t>
    <rPh sb="0" eb="3">
      <t>チノシ</t>
    </rPh>
    <phoneticPr fontId="3"/>
  </si>
  <si>
    <t>塩尻市立</t>
    <rPh sb="0" eb="4">
      <t>シオジリシリツ</t>
    </rPh>
    <phoneticPr fontId="3"/>
  </si>
  <si>
    <t>塩尻市立</t>
    <rPh sb="0" eb="3">
      <t>シオジリシ</t>
    </rPh>
    <rPh sb="3" eb="4">
      <t>リツ</t>
    </rPh>
    <phoneticPr fontId="3"/>
  </si>
  <si>
    <t>広丘図書館</t>
    <phoneticPr fontId="3"/>
  </si>
  <si>
    <t>北小野
分　館</t>
    <rPh sb="0" eb="1">
      <t>キタ</t>
    </rPh>
    <rPh sb="1" eb="3">
      <t>オノ</t>
    </rPh>
    <rPh sb="4" eb="5">
      <t>ブン</t>
    </rPh>
    <rPh sb="6" eb="7">
      <t>カン</t>
    </rPh>
    <phoneticPr fontId="3"/>
  </si>
  <si>
    <t>北小野分館</t>
    <rPh sb="0" eb="1">
      <t>キタ</t>
    </rPh>
    <rPh sb="1" eb="3">
      <t>オノ</t>
    </rPh>
    <rPh sb="3" eb="4">
      <t>ブン</t>
    </rPh>
    <rPh sb="4" eb="5">
      <t>カン</t>
    </rPh>
    <phoneticPr fontId="3"/>
  </si>
  <si>
    <t>片丘分館</t>
    <rPh sb="0" eb="1">
      <t>カタオカ</t>
    </rPh>
    <rPh sb="1" eb="2">
      <t>オカ</t>
    </rPh>
    <rPh sb="2" eb="4">
      <t>ブンカン</t>
    </rPh>
    <phoneticPr fontId="3"/>
  </si>
  <si>
    <t>片丘分館</t>
    <rPh sb="0" eb="2">
      <t>カタオカ</t>
    </rPh>
    <rPh sb="2" eb="4">
      <t>ブンカン</t>
    </rPh>
    <phoneticPr fontId="3"/>
  </si>
  <si>
    <t>塩尻東
分　館</t>
    <rPh sb="0" eb="2">
      <t>シオジリ</t>
    </rPh>
    <rPh sb="2" eb="3">
      <t>ヒガシ</t>
    </rPh>
    <rPh sb="4" eb="5">
      <t>ブン</t>
    </rPh>
    <rPh sb="6" eb="7">
      <t>カン</t>
    </rPh>
    <phoneticPr fontId="3"/>
  </si>
  <si>
    <t>塩尻東分館</t>
    <rPh sb="0" eb="2">
      <t>シオジリ</t>
    </rPh>
    <rPh sb="2" eb="3">
      <t>ヒガシ</t>
    </rPh>
    <rPh sb="3" eb="4">
      <t>ブン</t>
    </rPh>
    <rPh sb="4" eb="5">
      <t>カン</t>
    </rPh>
    <phoneticPr fontId="3"/>
  </si>
  <si>
    <t>宗賀分館</t>
    <rPh sb="0" eb="1">
      <t>ソウ</t>
    </rPh>
    <rPh sb="1" eb="2">
      <t>ガ</t>
    </rPh>
    <rPh sb="2" eb="4">
      <t>ブンカン</t>
    </rPh>
    <phoneticPr fontId="3"/>
  </si>
  <si>
    <t>宗賀分館</t>
    <rPh sb="0" eb="1">
      <t>ソウ</t>
    </rPh>
    <rPh sb="1" eb="2">
      <t>ガ</t>
    </rPh>
    <rPh sb="2" eb="3">
      <t>ブン</t>
    </rPh>
    <rPh sb="3" eb="4">
      <t>カン</t>
    </rPh>
    <phoneticPr fontId="3"/>
  </si>
  <si>
    <t>洗馬分館</t>
    <rPh sb="0" eb="1">
      <t>セバ</t>
    </rPh>
    <rPh sb="1" eb="2">
      <t>ウマ</t>
    </rPh>
    <rPh sb="2" eb="4">
      <t>ブンカン</t>
    </rPh>
    <phoneticPr fontId="3"/>
  </si>
  <si>
    <t>洗馬分館</t>
    <rPh sb="0" eb="1">
      <t>アラ</t>
    </rPh>
    <rPh sb="1" eb="2">
      <t>ウマ</t>
    </rPh>
    <rPh sb="2" eb="3">
      <t>ブン</t>
    </rPh>
    <rPh sb="3" eb="4">
      <t>カン</t>
    </rPh>
    <phoneticPr fontId="3"/>
  </si>
  <si>
    <t>吉田分館</t>
    <rPh sb="0" eb="2">
      <t>ヨシダ</t>
    </rPh>
    <rPh sb="2" eb="4">
      <t>ブンカン</t>
    </rPh>
    <phoneticPr fontId="3"/>
  </si>
  <si>
    <t>吉田分館</t>
    <rPh sb="0" eb="2">
      <t>ヨシダ</t>
    </rPh>
    <rPh sb="2" eb="3">
      <t>ブン</t>
    </rPh>
    <rPh sb="3" eb="4">
      <t>カン</t>
    </rPh>
    <phoneticPr fontId="3"/>
  </si>
  <si>
    <t>楢川分館</t>
    <rPh sb="0" eb="2">
      <t>ナラカワ</t>
    </rPh>
    <rPh sb="2" eb="4">
      <t>ブンカン</t>
    </rPh>
    <phoneticPr fontId="3"/>
  </si>
  <si>
    <t>楢川分館</t>
    <rPh sb="0" eb="2">
      <t>ナラカワ</t>
    </rPh>
    <rPh sb="2" eb="3">
      <t>ブン</t>
    </rPh>
    <rPh sb="3" eb="4">
      <t>カン</t>
    </rPh>
    <phoneticPr fontId="3"/>
  </si>
  <si>
    <t>佐久市立中央</t>
    <rPh sb="0" eb="4">
      <t>サクシリツ</t>
    </rPh>
    <rPh sb="4" eb="6">
      <t>チュウオウ</t>
    </rPh>
    <phoneticPr fontId="3"/>
  </si>
  <si>
    <t>佐久市中央</t>
    <rPh sb="0" eb="3">
      <t>サクシ</t>
    </rPh>
    <rPh sb="3" eb="5">
      <t>チュウオウ</t>
    </rPh>
    <phoneticPr fontId="3"/>
  </si>
  <si>
    <t>サングリモ中込</t>
    <rPh sb="5" eb="7">
      <t>ナカゴミ</t>
    </rPh>
    <phoneticPr fontId="3"/>
  </si>
  <si>
    <t>佐久市立臼田</t>
    <rPh sb="0" eb="4">
      <t>サクシリツ</t>
    </rPh>
    <rPh sb="4" eb="6">
      <t>ウスダ</t>
    </rPh>
    <phoneticPr fontId="3"/>
  </si>
  <si>
    <t>佐久市立臼田</t>
    <rPh sb="0" eb="3">
      <t>サクシ</t>
    </rPh>
    <rPh sb="3" eb="4">
      <t>リツ</t>
    </rPh>
    <rPh sb="4" eb="6">
      <t>ウスダ</t>
    </rPh>
    <phoneticPr fontId="3"/>
  </si>
  <si>
    <t>佐久市立浅科</t>
    <rPh sb="0" eb="4">
      <t>サクシリツ</t>
    </rPh>
    <rPh sb="4" eb="6">
      <t>アサシナ</t>
    </rPh>
    <phoneticPr fontId="3"/>
  </si>
  <si>
    <t>佐久市立浅科</t>
    <rPh sb="0" eb="3">
      <t>サクシ</t>
    </rPh>
    <rPh sb="3" eb="4">
      <t>リツ</t>
    </rPh>
    <rPh sb="4" eb="6">
      <t>アサシナ</t>
    </rPh>
    <phoneticPr fontId="3"/>
  </si>
  <si>
    <t>佐久市立望月</t>
    <rPh sb="0" eb="4">
      <t>サクシリツ</t>
    </rPh>
    <rPh sb="4" eb="6">
      <t>モチヅキ</t>
    </rPh>
    <phoneticPr fontId="3"/>
  </si>
  <si>
    <t>佐久市立望月</t>
    <rPh sb="0" eb="3">
      <t>サクシ</t>
    </rPh>
    <rPh sb="3" eb="4">
      <t>リツ</t>
    </rPh>
    <rPh sb="4" eb="6">
      <t>モチヅキ</t>
    </rPh>
    <phoneticPr fontId="3"/>
  </si>
  <si>
    <t>千曲市立更埴</t>
    <rPh sb="0" eb="2">
      <t>チクマ</t>
    </rPh>
    <rPh sb="2" eb="4">
      <t>シリツ</t>
    </rPh>
    <rPh sb="4" eb="6">
      <t>コウショク</t>
    </rPh>
    <phoneticPr fontId="3"/>
  </si>
  <si>
    <t>千曲市立更埴</t>
    <rPh sb="0" eb="2">
      <t>チクマ</t>
    </rPh>
    <rPh sb="2" eb="3">
      <t>シ</t>
    </rPh>
    <rPh sb="3" eb="4">
      <t>リツ</t>
    </rPh>
    <rPh sb="4" eb="6">
      <t>コウショク</t>
    </rPh>
    <phoneticPr fontId="3"/>
  </si>
  <si>
    <t>更埴西</t>
    <rPh sb="0" eb="2">
      <t>コウショク</t>
    </rPh>
    <rPh sb="2" eb="3">
      <t>ニシ</t>
    </rPh>
    <phoneticPr fontId="3"/>
  </si>
  <si>
    <t>千曲市立更埴西</t>
    <rPh sb="0" eb="2">
      <t>チクマ</t>
    </rPh>
    <rPh sb="2" eb="4">
      <t>シリツ</t>
    </rPh>
    <rPh sb="4" eb="6">
      <t>コウショク</t>
    </rPh>
    <rPh sb="6" eb="7">
      <t>ニシ</t>
    </rPh>
    <phoneticPr fontId="3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</si>
  <si>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3"/>
  </si>
  <si>
    <t>千曲市立戸倉</t>
    <rPh sb="0" eb="2">
      <t>チクマ</t>
    </rPh>
    <rPh sb="2" eb="3">
      <t>シ</t>
    </rPh>
    <rPh sb="3" eb="4">
      <t>リツ</t>
    </rPh>
    <rPh sb="4" eb="5">
      <t>ト</t>
    </rPh>
    <rPh sb="5" eb="6">
      <t>クラ</t>
    </rPh>
    <phoneticPr fontId="3"/>
  </si>
  <si>
    <t>東御市立</t>
    <rPh sb="0" eb="1">
      <t>トウ</t>
    </rPh>
    <rPh sb="1" eb="2">
      <t>オン</t>
    </rPh>
    <rPh sb="2" eb="4">
      <t>サクシリツ</t>
    </rPh>
    <phoneticPr fontId="3"/>
  </si>
  <si>
    <t>東御市立</t>
    <rPh sb="0" eb="1">
      <t>トウ</t>
    </rPh>
    <rPh sb="1" eb="2">
      <t>ミ</t>
    </rPh>
    <rPh sb="2" eb="3">
      <t>シ</t>
    </rPh>
    <rPh sb="3" eb="4">
      <t>リツ</t>
    </rPh>
    <phoneticPr fontId="3"/>
  </si>
  <si>
    <t>安曇野市中央</t>
    <rPh sb="4" eb="6">
      <t>チュウオウ</t>
    </rPh>
    <phoneticPr fontId="3"/>
  </si>
  <si>
    <t>安曇野市中央</t>
    <rPh sb="0" eb="3">
      <t>アズミノ</t>
    </rPh>
    <rPh sb="3" eb="4">
      <t>シ</t>
    </rPh>
    <rPh sb="4" eb="6">
      <t>チュウオウ</t>
    </rPh>
    <phoneticPr fontId="3"/>
  </si>
  <si>
    <t>豊科</t>
  </si>
  <si>
    <t>三郷</t>
  </si>
  <si>
    <t>堀金</t>
  </si>
  <si>
    <t>明科</t>
  </si>
  <si>
    <t>小海町</t>
    <rPh sb="0" eb="3">
      <t>コウミマチ</t>
    </rPh>
    <phoneticPr fontId="3"/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</si>
  <si>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3"/>
  </si>
  <si>
    <t>佐久穂町</t>
    <rPh sb="0" eb="2">
      <t>サク</t>
    </rPh>
    <rPh sb="2" eb="3">
      <t>ホ</t>
    </rPh>
    <rPh sb="3" eb="4">
      <t>マチ</t>
    </rPh>
    <phoneticPr fontId="3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</si>
  <si>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3"/>
  </si>
  <si>
    <t>軽井沢町立</t>
    <rPh sb="0" eb="3">
      <t>カルイザワ</t>
    </rPh>
    <rPh sb="3" eb="5">
      <t>チョウリツ</t>
    </rPh>
    <phoneticPr fontId="3"/>
  </si>
  <si>
    <t>軽井沢町立
離山</t>
    <rPh sb="0" eb="3">
      <t>カルイザワ</t>
    </rPh>
    <rPh sb="3" eb="5">
      <t>マチリツ</t>
    </rPh>
    <rPh sb="6" eb="7">
      <t>ハナ</t>
    </rPh>
    <rPh sb="7" eb="8">
      <t>ヤマ</t>
    </rPh>
    <phoneticPr fontId="3"/>
  </si>
  <si>
    <t>御代田町立</t>
    <rPh sb="0" eb="3">
      <t>ミヨタ</t>
    </rPh>
    <rPh sb="3" eb="4">
      <t>チョウ</t>
    </rPh>
    <rPh sb="4" eb="5">
      <t>リツ</t>
    </rPh>
    <phoneticPr fontId="3"/>
  </si>
  <si>
    <t>御代田町立</t>
    <rPh sb="0" eb="3">
      <t>ミヨタ</t>
    </rPh>
    <rPh sb="3" eb="5">
      <t>チョウリツ</t>
    </rPh>
    <phoneticPr fontId="3"/>
  </si>
  <si>
    <t>下諏訪町立</t>
    <rPh sb="0" eb="3">
      <t>シモスワ</t>
    </rPh>
    <rPh sb="3" eb="5">
      <t>マチリツ</t>
    </rPh>
    <phoneticPr fontId="3"/>
  </si>
  <si>
    <t>下諏訪町立</t>
    <rPh sb="0" eb="4">
      <t>シモスワマチ</t>
    </rPh>
    <rPh sb="4" eb="5">
      <t>リツ</t>
    </rPh>
    <phoneticPr fontId="3"/>
  </si>
  <si>
    <t>富士見町</t>
    <rPh sb="0" eb="4">
      <t>フジミマチ</t>
    </rPh>
    <phoneticPr fontId="3"/>
  </si>
  <si>
    <t>辰野町立辰野</t>
    <rPh sb="0" eb="2">
      <t>タツノ</t>
    </rPh>
    <rPh sb="2" eb="4">
      <t>チョウリツ</t>
    </rPh>
    <rPh sb="4" eb="6">
      <t>タツノ</t>
    </rPh>
    <phoneticPr fontId="3"/>
  </si>
  <si>
    <t>辰野町立辰野</t>
    <rPh sb="0" eb="3">
      <t>タツノマチ</t>
    </rPh>
    <rPh sb="3" eb="4">
      <t>リツ</t>
    </rPh>
    <rPh sb="4" eb="6">
      <t>タツノ</t>
    </rPh>
    <phoneticPr fontId="3"/>
  </si>
  <si>
    <t>辰野町立小野　</t>
    <rPh sb="0" eb="2">
      <t>タツノ</t>
    </rPh>
    <rPh sb="2" eb="4">
      <t>チョウリツ</t>
    </rPh>
    <rPh sb="4" eb="6">
      <t>オノ</t>
    </rPh>
    <phoneticPr fontId="3"/>
  </si>
  <si>
    <t>小野図書館</t>
    <rPh sb="0" eb="2">
      <t>オノ</t>
    </rPh>
    <rPh sb="2" eb="4">
      <t>トショ</t>
    </rPh>
    <rPh sb="4" eb="5">
      <t>カン</t>
    </rPh>
    <phoneticPr fontId="3"/>
  </si>
  <si>
    <t>箕輪町</t>
    <rPh sb="0" eb="3">
      <t>ミノワマチ</t>
    </rPh>
    <phoneticPr fontId="3"/>
  </si>
  <si>
    <t>飯島町</t>
    <rPh sb="0" eb="3">
      <t>イイジママチ</t>
    </rPh>
    <phoneticPr fontId="3"/>
  </si>
  <si>
    <t>松川町</t>
    <rPh sb="0" eb="3">
      <t>マツカワマチ</t>
    </rPh>
    <phoneticPr fontId="3"/>
  </si>
  <si>
    <t>高森町立</t>
    <rPh sb="0" eb="2">
      <t>タカモリ</t>
    </rPh>
    <rPh sb="2" eb="4">
      <t>マチリツ</t>
    </rPh>
    <phoneticPr fontId="3"/>
  </si>
  <si>
    <t>高森町立</t>
    <rPh sb="0" eb="3">
      <t>タカモリマチ</t>
    </rPh>
    <rPh sb="3" eb="4">
      <t>リツ</t>
    </rPh>
    <phoneticPr fontId="3"/>
  </si>
  <si>
    <t>阿南町立</t>
    <rPh sb="0" eb="2">
      <t>アナン</t>
    </rPh>
    <rPh sb="2" eb="4">
      <t>マチリツ</t>
    </rPh>
    <phoneticPr fontId="3"/>
  </si>
  <si>
    <t>阿南町立</t>
    <rPh sb="0" eb="3">
      <t>アナンチョウ</t>
    </rPh>
    <rPh sb="3" eb="4">
      <t>リツ</t>
    </rPh>
    <phoneticPr fontId="3"/>
  </si>
  <si>
    <t>木曽町</t>
    <rPh sb="0" eb="3">
      <t>キソマチ</t>
    </rPh>
    <phoneticPr fontId="3"/>
  </si>
  <si>
    <t>池田町</t>
    <rPh sb="0" eb="2">
      <t>イケダ</t>
    </rPh>
    <rPh sb="2" eb="3">
      <t>マチリツ</t>
    </rPh>
    <phoneticPr fontId="3"/>
  </si>
  <si>
    <t>池田町</t>
    <rPh sb="0" eb="2">
      <t>イケダ</t>
    </rPh>
    <rPh sb="2" eb="3">
      <t>チョウ</t>
    </rPh>
    <phoneticPr fontId="3"/>
  </si>
  <si>
    <t>坂城町立</t>
    <rPh sb="0" eb="2">
      <t>サカキ</t>
    </rPh>
    <rPh sb="2" eb="4">
      <t>マチリツ</t>
    </rPh>
    <phoneticPr fontId="3"/>
  </si>
  <si>
    <t>坂城町立</t>
    <rPh sb="0" eb="3">
      <t>サカキマチ</t>
    </rPh>
    <rPh sb="3" eb="4">
      <t>リツ</t>
    </rPh>
    <phoneticPr fontId="3"/>
  </si>
  <si>
    <t>小布施町立</t>
    <rPh sb="0" eb="3">
      <t>オブセ</t>
    </rPh>
    <rPh sb="3" eb="5">
      <t>マチリツ</t>
    </rPh>
    <phoneticPr fontId="3"/>
  </si>
  <si>
    <t>小布施町立</t>
    <rPh sb="0" eb="3">
      <t>オブセ</t>
    </rPh>
    <rPh sb="3" eb="5">
      <t>チョウリツ</t>
    </rPh>
    <phoneticPr fontId="3"/>
  </si>
  <si>
    <t>山ノ内町立
蟻川</t>
    <rPh sb="0" eb="3">
      <t>ヤマノウチ</t>
    </rPh>
    <rPh sb="3" eb="5">
      <t>マチリツ</t>
    </rPh>
    <rPh sb="6" eb="7">
      <t>アリ</t>
    </rPh>
    <rPh sb="7" eb="8">
      <t>カワ</t>
    </rPh>
    <phoneticPr fontId="3"/>
  </si>
  <si>
    <t>山ノ内町立蟻川</t>
    <rPh sb="0" eb="1">
      <t>ヤマ</t>
    </rPh>
    <rPh sb="2" eb="3">
      <t>ウチ</t>
    </rPh>
    <rPh sb="3" eb="5">
      <t>チョウリツ</t>
    </rPh>
    <rPh sb="5" eb="7">
      <t>アリカワ</t>
    </rPh>
    <phoneticPr fontId="3"/>
  </si>
  <si>
    <t>川上村文化
センター</t>
    <rPh sb="0" eb="3">
      <t>カワカミムラ</t>
    </rPh>
    <rPh sb="3" eb="5">
      <t>ブンカ</t>
    </rPh>
    <phoneticPr fontId="3"/>
  </si>
  <si>
    <t>川上村文化センター</t>
    <rPh sb="0" eb="3">
      <t>カワカミムラ</t>
    </rPh>
    <rPh sb="3" eb="5">
      <t>ブンカ</t>
    </rPh>
    <phoneticPr fontId="3"/>
  </si>
  <si>
    <t>南牧村</t>
    <rPh sb="0" eb="3">
      <t>ミナミマキムラ</t>
    </rPh>
    <phoneticPr fontId="3"/>
  </si>
  <si>
    <t>南相木村立
ふれあい</t>
    <rPh sb="0" eb="4">
      <t>ミナミマキムラ</t>
    </rPh>
    <rPh sb="4" eb="5">
      <t>リツ</t>
    </rPh>
    <phoneticPr fontId="3"/>
  </si>
  <si>
    <t>南相木村立</t>
    <rPh sb="0" eb="4">
      <t>ミナミアイキムラ</t>
    </rPh>
    <rPh sb="4" eb="5">
      <t>リツ</t>
    </rPh>
    <phoneticPr fontId="3"/>
  </si>
  <si>
    <t>青木村</t>
    <rPh sb="0" eb="2">
      <t>アオキ</t>
    </rPh>
    <rPh sb="2" eb="3">
      <t>ムラ</t>
    </rPh>
    <phoneticPr fontId="3"/>
  </si>
  <si>
    <t>青木村</t>
    <rPh sb="0" eb="3">
      <t>アオキムラ</t>
    </rPh>
    <phoneticPr fontId="3"/>
  </si>
  <si>
    <t>原村</t>
    <rPh sb="0" eb="2">
      <t>ハラムラ</t>
    </rPh>
    <phoneticPr fontId="3"/>
  </si>
  <si>
    <t>南箕輪村</t>
    <rPh sb="0" eb="1">
      <t>ミナミ</t>
    </rPh>
    <rPh sb="1" eb="3">
      <t>ミノワ</t>
    </rPh>
    <rPh sb="3" eb="4">
      <t>ムラ</t>
    </rPh>
    <phoneticPr fontId="3"/>
  </si>
  <si>
    <t>南箕輪村</t>
    <rPh sb="0" eb="4">
      <t>ミナミミノワムラ</t>
    </rPh>
    <phoneticPr fontId="3"/>
  </si>
  <si>
    <t>中川村</t>
    <rPh sb="0" eb="3">
      <t>ナカガワムラ</t>
    </rPh>
    <phoneticPr fontId="3"/>
  </si>
  <si>
    <t>宮田村</t>
    <rPh sb="0" eb="2">
      <t>ミヤタ</t>
    </rPh>
    <rPh sb="2" eb="3">
      <t>ムラ</t>
    </rPh>
    <phoneticPr fontId="3"/>
  </si>
  <si>
    <t>宮田村</t>
    <rPh sb="0" eb="3">
      <t>ミヤダムラ</t>
    </rPh>
    <phoneticPr fontId="3"/>
  </si>
  <si>
    <t>阿智村</t>
    <rPh sb="0" eb="3">
      <t>アチムラ</t>
    </rPh>
    <phoneticPr fontId="3"/>
  </si>
  <si>
    <t>根羽村立</t>
    <rPh sb="0" eb="2">
      <t>ネバ</t>
    </rPh>
    <rPh sb="2" eb="3">
      <t>ムラ</t>
    </rPh>
    <rPh sb="3" eb="4">
      <t>マチリツ</t>
    </rPh>
    <phoneticPr fontId="3"/>
  </si>
  <si>
    <t>根羽村立</t>
    <rPh sb="0" eb="3">
      <t>ネバムラ</t>
    </rPh>
    <rPh sb="3" eb="4">
      <t>リツ</t>
    </rPh>
    <phoneticPr fontId="3"/>
  </si>
  <si>
    <t>下條村立</t>
    <rPh sb="0" eb="2">
      <t>シモジョウ</t>
    </rPh>
    <rPh sb="2" eb="3">
      <t>ムラ</t>
    </rPh>
    <rPh sb="3" eb="4">
      <t>マチリツ</t>
    </rPh>
    <phoneticPr fontId="3"/>
  </si>
  <si>
    <t>下條村立</t>
    <rPh sb="0" eb="3">
      <t>シモジョウムラ</t>
    </rPh>
    <rPh sb="3" eb="4">
      <t>リツ</t>
    </rPh>
    <phoneticPr fontId="3"/>
  </si>
  <si>
    <t>天龍村</t>
    <rPh sb="0" eb="2">
      <t>テンリュウ</t>
    </rPh>
    <rPh sb="2" eb="3">
      <t>ムラ</t>
    </rPh>
    <phoneticPr fontId="3"/>
  </si>
  <si>
    <t>天龍村</t>
    <rPh sb="0" eb="3">
      <t>テンリュウムラ</t>
    </rPh>
    <phoneticPr fontId="3"/>
  </si>
  <si>
    <t>喬木村立
椋鳩十記念</t>
    <rPh sb="0" eb="2">
      <t>タカギ</t>
    </rPh>
    <rPh sb="2" eb="3">
      <t>ムラ</t>
    </rPh>
    <rPh sb="3" eb="4">
      <t>マチリツ</t>
    </rPh>
    <rPh sb="5" eb="6">
      <t>ムク</t>
    </rPh>
    <rPh sb="6" eb="7">
      <t>ハト</t>
    </rPh>
    <rPh sb="7" eb="8">
      <t>ジュウ</t>
    </rPh>
    <rPh sb="8" eb="10">
      <t>キネン</t>
    </rPh>
    <phoneticPr fontId="3"/>
  </si>
  <si>
    <t>喬木村立椋鳩十記念</t>
    <rPh sb="0" eb="3">
      <t>タカギムラ</t>
    </rPh>
    <rPh sb="3" eb="4">
      <t>リツ</t>
    </rPh>
    <rPh sb="4" eb="5">
      <t>ムク</t>
    </rPh>
    <rPh sb="5" eb="6">
      <t>ハト</t>
    </rPh>
    <rPh sb="6" eb="7">
      <t>ジュウ</t>
    </rPh>
    <rPh sb="7" eb="9">
      <t>キネン</t>
    </rPh>
    <phoneticPr fontId="3"/>
  </si>
  <si>
    <t>豊丘村</t>
    <rPh sb="0" eb="2">
      <t>トヨオカ</t>
    </rPh>
    <rPh sb="2" eb="3">
      <t>ムラ</t>
    </rPh>
    <phoneticPr fontId="3"/>
  </si>
  <si>
    <t>豊丘村</t>
    <rPh sb="0" eb="3">
      <t>トヨオカムラ</t>
    </rPh>
    <phoneticPr fontId="3"/>
  </si>
  <si>
    <t>山形村</t>
    <rPh sb="0" eb="2">
      <t>ヤマガタ</t>
    </rPh>
    <rPh sb="2" eb="3">
      <t>ムラ</t>
    </rPh>
    <phoneticPr fontId="3"/>
  </si>
  <si>
    <t>山形村</t>
    <rPh sb="0" eb="3">
      <t>ヤマガタムラ</t>
    </rPh>
    <phoneticPr fontId="3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</si>
  <si>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3"/>
  </si>
  <si>
    <t>村立朝日村</t>
    <rPh sb="0" eb="2">
      <t>ソンリツ</t>
    </rPh>
    <rPh sb="2" eb="5">
      <t>アサヒムラ</t>
    </rPh>
    <phoneticPr fontId="3"/>
  </si>
  <si>
    <t>筑北村</t>
    <rPh sb="0" eb="1">
      <t>チク</t>
    </rPh>
    <rPh sb="1" eb="3">
      <t>キタムラ</t>
    </rPh>
    <phoneticPr fontId="3"/>
  </si>
  <si>
    <t>筑北村</t>
    <rPh sb="0" eb="1">
      <t>チク</t>
    </rPh>
    <rPh sb="1" eb="2">
      <t>ホク</t>
    </rPh>
    <rPh sb="2" eb="3">
      <t>ムラ</t>
    </rPh>
    <phoneticPr fontId="3"/>
  </si>
  <si>
    <t>松川村</t>
    <rPh sb="0" eb="2">
      <t>マツカワ</t>
    </rPh>
    <rPh sb="2" eb="3">
      <t>ムラ</t>
    </rPh>
    <phoneticPr fontId="3"/>
  </si>
  <si>
    <t>松川村</t>
    <rPh sb="0" eb="3">
      <t>マツカワムラ</t>
    </rPh>
    <phoneticPr fontId="3"/>
  </si>
  <si>
    <t>白馬村</t>
    <rPh sb="0" eb="3">
      <t>ハクバムラ</t>
    </rPh>
    <phoneticPr fontId="3"/>
  </si>
  <si>
    <t>小谷村</t>
    <rPh sb="0" eb="3">
      <t>オタリムラ</t>
    </rPh>
    <phoneticPr fontId="3"/>
  </si>
  <si>
    <t>ライブラリー８２</t>
    <phoneticPr fontId="3"/>
  </si>
  <si>
    <t>合計</t>
    <rPh sb="0" eb="2">
      <t>ゴウケイ</t>
    </rPh>
    <phoneticPr fontId="3"/>
  </si>
  <si>
    <t>-</t>
    <phoneticPr fontId="3"/>
  </si>
  <si>
    <t>※１　登録率＝登録者数総計/奉仕対象人口 * 100</t>
    <rPh sb="3" eb="5">
      <t>トウロク</t>
    </rPh>
    <rPh sb="5" eb="6">
      <t>リツ</t>
    </rPh>
    <rPh sb="7" eb="9">
      <t>トウロク</t>
    </rPh>
    <rPh sb="9" eb="10">
      <t>シャ</t>
    </rPh>
    <rPh sb="10" eb="11">
      <t>スウ</t>
    </rPh>
    <rPh sb="11" eb="13">
      <t>ソウケイ</t>
    </rPh>
    <rPh sb="14" eb="16">
      <t>ホウシ</t>
    </rPh>
    <rPh sb="16" eb="18">
      <t>タイショウ</t>
    </rPh>
    <rPh sb="18" eb="20">
      <t>ジンコウ</t>
    </rPh>
    <phoneticPr fontId="3"/>
  </si>
  <si>
    <t>※２　人口１人当貸出冊数＝個人貸出冊数/奉仕対象人口</t>
    <rPh sb="3" eb="5">
      <t>ジンコウ</t>
    </rPh>
    <rPh sb="6" eb="7">
      <t>ニン</t>
    </rPh>
    <rPh sb="7" eb="8">
      <t>アタ</t>
    </rPh>
    <rPh sb="8" eb="10">
      <t>カシダシ</t>
    </rPh>
    <rPh sb="10" eb="12">
      <t>サッスウ</t>
    </rPh>
    <rPh sb="13" eb="15">
      <t>コジン</t>
    </rPh>
    <rPh sb="15" eb="17">
      <t>カシダシ</t>
    </rPh>
    <rPh sb="17" eb="19">
      <t>サッスウ</t>
    </rPh>
    <rPh sb="20" eb="22">
      <t>ホウシ</t>
    </rPh>
    <rPh sb="22" eb="24">
      <t>タイショウ</t>
    </rPh>
    <rPh sb="24" eb="26">
      <t>ジンコウ</t>
    </rPh>
    <phoneticPr fontId="3"/>
  </si>
  <si>
    <t>※３　人口１人当貸出冊数(合計）＝個人貸出冊数総計/県人口</t>
    <rPh sb="3" eb="5">
      <t>ジンコウ</t>
    </rPh>
    <rPh sb="6" eb="7">
      <t>ニン</t>
    </rPh>
    <rPh sb="7" eb="8">
      <t>アタ</t>
    </rPh>
    <rPh sb="8" eb="10">
      <t>カシダシ</t>
    </rPh>
    <rPh sb="10" eb="12">
      <t>サッスウ</t>
    </rPh>
    <rPh sb="13" eb="15">
      <t>ゴウケイ</t>
    </rPh>
    <rPh sb="17" eb="19">
      <t>コジン</t>
    </rPh>
    <rPh sb="19" eb="21">
      <t>カシダシ</t>
    </rPh>
    <rPh sb="21" eb="23">
      <t>サッスウ</t>
    </rPh>
    <rPh sb="23" eb="25">
      <t>ソウケイ</t>
    </rPh>
    <rPh sb="26" eb="27">
      <t>ケン</t>
    </rPh>
    <rPh sb="27" eb="29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</si>
</sst>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#,##0_);[Red]\(#,##0\)"/>
    <numFmt numFmtId="178" formatCode="#,##0.0_);[Red]\(#,##0.0\)"/>
    <numFmt numFmtId="179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7"/>
      <name val="ＭＳ Ｐ明朝"/>
      <family val="1"/>
      <charset val="128"/>
    </font>
    <font>
      <sz val="9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 applyFill="0" applyProtection="0"/>
    <xf numFmtId="38" fontId="8" fillId="0" borderId="0" applyFont="0" applyFill="0" applyBorder="0" applyAlignment="0" applyProtection="0">
      <alignment vertical="center"/>
    </xf>
    <xf numFmtId="0" fontId="1" fillId="0" borderId="0"/>
  </cellStyleXfs>
  <cellXfs count="21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shrinkToFi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5" xfId="1" applyFont="1" applyFill="1" applyBorder="1" applyAlignment="1">
      <alignment horizontal="distributed" vertical="top"/>
    </xf>
    <xf numFmtId="0" fontId="5" fillId="0" borderId="13" xfId="0" applyFont="1" applyBorder="1" applyAlignment="1">
      <alignment horizontal="center" vertical="top" wrapText="1"/>
    </xf>
    <xf numFmtId="38" fontId="5" fillId="0" borderId="0" xfId="1" applyFont="1" applyFill="1" applyBorder="1" applyAlignment="1">
      <alignment horizontal="distributed" vertical="top"/>
    </xf>
    <xf numFmtId="0" fontId="5" fillId="0" borderId="14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center" wrapText="1"/>
    </xf>
    <xf numFmtId="38" fontId="5" fillId="0" borderId="15" xfId="1" applyFont="1" applyFill="1" applyBorder="1" applyAlignment="1">
      <alignment horizontal="right"/>
    </xf>
    <xf numFmtId="38" fontId="5" fillId="0" borderId="17" xfId="1" applyFont="1" applyFill="1" applyBorder="1" applyAlignment="1">
      <alignment horizontal="right"/>
    </xf>
    <xf numFmtId="38" fontId="5" fillId="0" borderId="18" xfId="1" applyFont="1" applyFill="1" applyBorder="1" applyAlignment="1">
      <alignment horizontal="right"/>
    </xf>
    <xf numFmtId="0" fontId="5" fillId="0" borderId="19" xfId="1" applyNumberFormat="1" applyFont="1" applyFill="1" applyBorder="1" applyAlignment="1">
      <alignment horizontal="right" shrinkToFit="1"/>
    </xf>
    <xf numFmtId="38" fontId="5" fillId="0" borderId="20" xfId="1" applyFont="1" applyFill="1" applyBorder="1" applyAlignment="1">
      <alignment horizontal="right"/>
    </xf>
    <xf numFmtId="38" fontId="5" fillId="0" borderId="21" xfId="1" applyFont="1" applyFill="1" applyBorder="1" applyAlignment="1">
      <alignment horizontal="right" shrinkToFit="1"/>
    </xf>
    <xf numFmtId="38" fontId="5" fillId="0" borderId="21" xfId="1" applyFont="1" applyFill="1" applyBorder="1" applyAlignment="1">
      <alignment horizontal="right"/>
    </xf>
    <xf numFmtId="38" fontId="5" fillId="0" borderId="19" xfId="1" applyFont="1" applyFill="1" applyBorder="1" applyAlignment="1">
      <alignment horizontal="right" shrinkToFit="1"/>
    </xf>
    <xf numFmtId="38" fontId="5" fillId="0" borderId="18" xfId="1" applyFont="1" applyBorder="1" applyAlignment="1">
      <alignment horizontal="right" shrinkToFit="1"/>
    </xf>
    <xf numFmtId="38" fontId="5" fillId="0" borderId="17" xfId="1" applyFont="1" applyBorder="1" applyAlignment="1">
      <alignment horizontal="right"/>
    </xf>
    <xf numFmtId="177" fontId="5" fillId="0" borderId="22" xfId="0" applyNumberFormat="1" applyFont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center"/>
    </xf>
    <xf numFmtId="177" fontId="5" fillId="0" borderId="25" xfId="0" applyNumberFormat="1" applyFont="1" applyBorder="1" applyAlignment="1">
      <alignment horizontal="right" vertical="center"/>
    </xf>
    <xf numFmtId="177" fontId="5" fillId="0" borderId="26" xfId="0" applyNumberFormat="1" applyFont="1" applyBorder="1" applyAlignment="1">
      <alignment horizontal="right" vertical="center"/>
    </xf>
    <xf numFmtId="177" fontId="5" fillId="0" borderId="27" xfId="0" applyNumberFormat="1" applyFont="1" applyBorder="1" applyAlignment="1">
      <alignment horizontal="right" vertical="center" shrinkToFit="1"/>
    </xf>
    <xf numFmtId="177" fontId="5" fillId="0" borderId="28" xfId="0" applyNumberFormat="1" applyFont="1" applyBorder="1" applyAlignment="1">
      <alignment horizontal="right" vertical="center"/>
    </xf>
    <xf numFmtId="177" fontId="5" fillId="0" borderId="29" xfId="0" applyNumberFormat="1" applyFont="1" applyBorder="1" applyAlignment="1">
      <alignment horizontal="right" vertical="center" shrinkToFit="1"/>
    </xf>
    <xf numFmtId="177" fontId="5" fillId="0" borderId="29" xfId="0" applyNumberFormat="1" applyFont="1" applyBorder="1" applyAlignment="1">
      <alignment horizontal="right" vertical="center"/>
    </xf>
    <xf numFmtId="178" fontId="5" fillId="0" borderId="27" xfId="0" applyNumberFormat="1" applyFont="1" applyBorder="1" applyAlignment="1">
      <alignment horizontal="right" vertical="center" shrinkToFit="1"/>
    </xf>
    <xf numFmtId="177" fontId="5" fillId="0" borderId="26" xfId="1" applyNumberFormat="1" applyFont="1" applyBorder="1" applyAlignment="1">
      <alignment horizontal="right" vertical="center" shrinkToFit="1"/>
    </xf>
    <xf numFmtId="177" fontId="5" fillId="0" borderId="25" xfId="1" applyNumberFormat="1" applyFont="1" applyBorder="1" applyAlignment="1">
      <alignment horizontal="right" vertical="center"/>
    </xf>
    <xf numFmtId="177" fontId="5" fillId="0" borderId="26" xfId="0" applyNumberFormat="1" applyFont="1" applyBorder="1" applyAlignment="1">
      <alignment horizontal="right" vertical="center" shrinkToFit="1"/>
    </xf>
    <xf numFmtId="177" fontId="5" fillId="0" borderId="25" xfId="0" applyNumberFormat="1" applyFont="1" applyBorder="1" applyAlignment="1">
      <alignment horizontal="right" vertical="center" shrinkToFit="1"/>
    </xf>
    <xf numFmtId="0" fontId="5" fillId="0" borderId="5" xfId="2" applyFont="1" applyBorder="1" applyAlignment="1" applyProtection="1">
      <alignment horizontal="distributed" vertical="center"/>
      <protection locked="0"/>
    </xf>
    <xf numFmtId="0" fontId="5" fillId="0" borderId="30" xfId="2" applyFont="1" applyBorder="1" applyAlignment="1" applyProtection="1">
      <alignment vertical="center" shrinkToFit="1"/>
      <protection locked="0"/>
    </xf>
    <xf numFmtId="177" fontId="5" fillId="0" borderId="24" xfId="0" applyNumberFormat="1" applyFont="1" applyBorder="1" applyAlignment="1">
      <alignment horizontal="right" vertical="center" shrinkToFit="1"/>
    </xf>
    <xf numFmtId="0" fontId="5" fillId="0" borderId="30" xfId="2" applyFont="1" applyBorder="1" applyAlignment="1" applyProtection="1">
      <alignment horizontal="distributed" vertical="center" justifyLastLine="1" shrinkToFit="1"/>
      <protection locked="0"/>
    </xf>
    <xf numFmtId="0" fontId="5" fillId="0" borderId="31" xfId="2" applyFont="1" applyBorder="1" applyAlignment="1" applyProtection="1">
      <alignment horizontal="distributed" vertical="center" justifyLastLine="1" shrinkToFit="1"/>
      <protection locked="0"/>
    </xf>
    <xf numFmtId="0" fontId="5" fillId="0" borderId="33" xfId="2" applyFont="1" applyBorder="1" applyAlignment="1" applyProtection="1">
      <alignment horizontal="distributed" vertical="center"/>
      <protection locked="0"/>
    </xf>
    <xf numFmtId="0" fontId="5" fillId="0" borderId="2" xfId="2" applyFont="1" applyBorder="1" applyAlignment="1" applyProtection="1">
      <alignment horizontal="distributed" vertical="center" justifyLastLine="1" shrinkToFit="1"/>
      <protection locked="0"/>
    </xf>
    <xf numFmtId="0" fontId="5" fillId="0" borderId="32" xfId="2" applyFont="1" applyBorder="1" applyAlignment="1" applyProtection="1">
      <alignment horizontal="distributed" vertical="center"/>
      <protection locked="0"/>
    </xf>
    <xf numFmtId="177" fontId="5" fillId="0" borderId="25" xfId="0" applyNumberFormat="1" applyFont="1" applyFill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 shrinkToFit="1"/>
    </xf>
    <xf numFmtId="177" fontId="5" fillId="0" borderId="29" xfId="0" applyNumberFormat="1" applyFont="1" applyFill="1" applyBorder="1" applyAlignment="1">
      <alignment horizontal="right" vertical="center" shrinkToFit="1"/>
    </xf>
    <xf numFmtId="0" fontId="5" fillId="0" borderId="2" xfId="2" applyFont="1" applyBorder="1" applyAlignment="1" applyProtection="1">
      <alignment horizontal="distributed" vertical="center"/>
      <protection locked="0"/>
    </xf>
    <xf numFmtId="0" fontId="5" fillId="0" borderId="30" xfId="2" applyFont="1" applyBorder="1" applyAlignment="1" applyProtection="1">
      <alignment horizontal="distributed" vertical="center"/>
      <protection locked="0"/>
    </xf>
    <xf numFmtId="0" fontId="5" fillId="0" borderId="2" xfId="2" applyFont="1" applyBorder="1" applyAlignment="1" applyProtection="1">
      <alignment horizontal="distributed" vertical="center" wrapText="1"/>
      <protection locked="0"/>
    </xf>
    <xf numFmtId="0" fontId="5" fillId="0" borderId="30" xfId="2" applyFont="1" applyBorder="1" applyAlignment="1" applyProtection="1">
      <alignment horizontal="distributed" vertical="center" wrapText="1"/>
      <protection locked="0"/>
    </xf>
    <xf numFmtId="177" fontId="5" fillId="0" borderId="34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0" fontId="5" fillId="0" borderId="31" xfId="2" applyFont="1" applyBorder="1" applyAlignment="1" applyProtection="1">
      <alignment horizontal="distributed" vertical="center"/>
      <protection locked="0"/>
    </xf>
    <xf numFmtId="177" fontId="5" fillId="0" borderId="28" xfId="0" applyNumberFormat="1" applyFont="1" applyBorder="1" applyAlignment="1">
      <alignment horizontal="right" vertical="center" shrinkToFit="1"/>
    </xf>
    <xf numFmtId="0" fontId="5" fillId="0" borderId="31" xfId="2" applyFont="1" applyBorder="1" applyAlignment="1" applyProtection="1">
      <alignment horizontal="distributed" vertical="center" wrapText="1"/>
      <protection locked="0"/>
    </xf>
    <xf numFmtId="0" fontId="5" fillId="0" borderId="31" xfId="2" applyFont="1" applyBorder="1" applyAlignment="1" applyProtection="1">
      <alignment horizontal="distributed" vertical="center" justifyLastLine="1"/>
      <protection locked="0"/>
    </xf>
    <xf numFmtId="177" fontId="5" fillId="0" borderId="24" xfId="0" applyNumberFormat="1" applyFont="1" applyFill="1" applyBorder="1" applyAlignment="1">
      <alignment horizontal="right" vertical="center" shrinkToFit="1"/>
    </xf>
    <xf numFmtId="177" fontId="5" fillId="0" borderId="8" xfId="0" applyNumberFormat="1" applyFont="1" applyBorder="1" applyAlignment="1">
      <alignment horizontal="right" vertical="center" shrinkToFit="1"/>
    </xf>
    <xf numFmtId="177" fontId="5" fillId="0" borderId="9" xfId="0" applyNumberFormat="1" applyFont="1" applyBorder="1" applyAlignment="1">
      <alignment horizontal="right" vertical="center"/>
    </xf>
    <xf numFmtId="177" fontId="5" fillId="0" borderId="34" xfId="0" applyNumberFormat="1" applyFont="1" applyFill="1" applyBorder="1" applyAlignment="1">
      <alignment horizontal="right" vertical="center" shrinkToFit="1"/>
    </xf>
    <xf numFmtId="177" fontId="5" fillId="0" borderId="23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177" fontId="5" fillId="0" borderId="38" xfId="0" applyNumberFormat="1" applyFont="1" applyBorder="1" applyAlignment="1">
      <alignment horizontal="right" vertical="center" shrinkToFit="1"/>
    </xf>
    <xf numFmtId="177" fontId="5" fillId="0" borderId="17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 shrinkToFit="1"/>
    </xf>
    <xf numFmtId="0" fontId="5" fillId="0" borderId="33" xfId="2" applyFont="1" applyFill="1" applyBorder="1"/>
    <xf numFmtId="0" fontId="5" fillId="0" borderId="5" xfId="2" applyFont="1" applyFill="1" applyBorder="1"/>
    <xf numFmtId="0" fontId="5" fillId="0" borderId="31" xfId="2" applyFont="1" applyBorder="1" applyAlignment="1" applyProtection="1">
      <alignment horizontal="distributed" vertical="center" wrapText="1" shrinkToFit="1"/>
      <protection locked="0"/>
    </xf>
    <xf numFmtId="0" fontId="5" fillId="0" borderId="30" xfId="2" applyFont="1" applyBorder="1" applyAlignment="1">
      <alignment horizontal="distributed" vertical="center"/>
    </xf>
    <xf numFmtId="177" fontId="5" fillId="0" borderId="25" xfId="0" applyNumberFormat="1" applyFont="1" applyBorder="1" applyAlignment="1">
      <alignment horizontal="center" vertical="center"/>
    </xf>
    <xf numFmtId="177" fontId="9" fillId="0" borderId="26" xfId="0" applyNumberFormat="1" applyFont="1" applyBorder="1" applyAlignment="1">
      <alignment horizontal="right" vertical="center" wrapText="1"/>
    </xf>
    <xf numFmtId="0" fontId="5" fillId="0" borderId="33" xfId="2" applyFont="1" applyBorder="1" applyAlignment="1" applyProtection="1">
      <alignment vertical="center"/>
      <protection locked="0"/>
    </xf>
    <xf numFmtId="0" fontId="5" fillId="0" borderId="23" xfId="2" applyFont="1" applyBorder="1" applyAlignment="1" applyProtection="1">
      <alignment horizontal="distributed" vertical="center"/>
      <protection locked="0"/>
    </xf>
    <xf numFmtId="0" fontId="5" fillId="0" borderId="23" xfId="2" applyFont="1" applyBorder="1" applyAlignment="1">
      <alignment horizontal="distributed" vertical="center"/>
    </xf>
    <xf numFmtId="0" fontId="5" fillId="0" borderId="32" xfId="2" applyFont="1" applyBorder="1" applyAlignment="1" applyProtection="1">
      <alignment vertical="center"/>
      <protection locked="0"/>
    </xf>
    <xf numFmtId="177" fontId="5" fillId="0" borderId="24" xfId="0" applyNumberFormat="1" applyFont="1" applyFill="1" applyBorder="1" applyAlignment="1">
      <alignment horizontal="right" vertical="center"/>
    </xf>
    <xf numFmtId="177" fontId="5" fillId="0" borderId="25" xfId="0" applyNumberFormat="1" applyFont="1" applyFill="1" applyBorder="1" applyAlignment="1">
      <alignment horizontal="right" vertical="center" shrinkToFit="1"/>
    </xf>
    <xf numFmtId="177" fontId="5" fillId="0" borderId="15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177" fontId="5" fillId="0" borderId="17" xfId="0" applyNumberFormat="1" applyFont="1" applyBorder="1" applyAlignment="1">
      <alignment horizontal="right" vertical="center" shrinkToFit="1"/>
    </xf>
    <xf numFmtId="177" fontId="5" fillId="0" borderId="38" xfId="0" applyNumberFormat="1" applyFont="1" applyBorder="1" applyAlignment="1">
      <alignment horizontal="right" vertical="center"/>
    </xf>
    <xf numFmtId="178" fontId="5" fillId="0" borderId="19" xfId="0" applyNumberFormat="1" applyFont="1" applyBorder="1" applyAlignment="1">
      <alignment horizontal="right" vertical="center" shrinkToFit="1"/>
    </xf>
    <xf numFmtId="177" fontId="5" fillId="0" borderId="36" xfId="0" applyNumberFormat="1" applyFont="1" applyBorder="1" applyAlignment="1">
      <alignment horizontal="right" vertical="center"/>
    </xf>
    <xf numFmtId="177" fontId="5" fillId="0" borderId="39" xfId="0" applyNumberFormat="1" applyFont="1" applyBorder="1" applyAlignment="1">
      <alignment horizontal="right" vertical="center" shrinkToFit="1"/>
    </xf>
    <xf numFmtId="177" fontId="5" fillId="0" borderId="37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 shrinkToFit="1"/>
    </xf>
    <xf numFmtId="177" fontId="5" fillId="0" borderId="26" xfId="0" applyNumberFormat="1" applyFont="1" applyFill="1" applyBorder="1" applyAlignment="1">
      <alignment horizontal="right" vertical="center"/>
    </xf>
    <xf numFmtId="177" fontId="5" fillId="0" borderId="27" xfId="0" applyNumberFormat="1" applyFont="1" applyFill="1" applyBorder="1" applyAlignment="1">
      <alignment horizontal="right" vertical="center" shrinkToFit="1"/>
    </xf>
    <xf numFmtId="177" fontId="5" fillId="0" borderId="28" xfId="0" applyNumberFormat="1" applyFont="1" applyFill="1" applyBorder="1" applyAlignment="1">
      <alignment horizontal="right" vertical="center"/>
    </xf>
    <xf numFmtId="177" fontId="5" fillId="0" borderId="40" xfId="0" applyNumberFormat="1" applyFont="1" applyBorder="1" applyAlignment="1">
      <alignment horizontal="right" vertical="center"/>
    </xf>
    <xf numFmtId="177" fontId="5" fillId="0" borderId="42" xfId="0" applyNumberFormat="1" applyFont="1" applyBorder="1" applyAlignment="1">
      <alignment horizontal="right" vertical="center"/>
    </xf>
    <xf numFmtId="177" fontId="5" fillId="0" borderId="43" xfId="0" applyNumberFormat="1" applyFont="1" applyBorder="1" applyAlignment="1">
      <alignment horizontal="right" vertical="center"/>
    </xf>
    <xf numFmtId="177" fontId="5" fillId="0" borderId="44" xfId="0" applyNumberFormat="1" applyFont="1" applyBorder="1" applyAlignment="1">
      <alignment horizontal="right" vertical="center"/>
    </xf>
    <xf numFmtId="177" fontId="5" fillId="0" borderId="45" xfId="0" applyNumberFormat="1" applyFont="1" applyBorder="1" applyAlignment="1">
      <alignment horizontal="right" vertical="center" shrinkToFit="1"/>
    </xf>
    <xf numFmtId="177" fontId="5" fillId="0" borderId="46" xfId="0" applyNumberFormat="1" applyFont="1" applyBorder="1" applyAlignment="1">
      <alignment horizontal="right" vertical="center"/>
    </xf>
    <xf numFmtId="177" fontId="5" fillId="0" borderId="47" xfId="0" applyNumberFormat="1" applyFont="1" applyBorder="1" applyAlignment="1">
      <alignment horizontal="right" vertical="center" shrinkToFit="1"/>
    </xf>
    <xf numFmtId="177" fontId="5" fillId="0" borderId="47" xfId="0" applyNumberFormat="1" applyFont="1" applyBorder="1" applyAlignment="1">
      <alignment horizontal="right" vertical="center"/>
    </xf>
    <xf numFmtId="178" fontId="5" fillId="0" borderId="45" xfId="0" applyNumberFormat="1" applyFont="1" applyBorder="1" applyAlignment="1">
      <alignment horizontal="right" vertical="center" shrinkToFit="1"/>
    </xf>
    <xf numFmtId="177" fontId="5" fillId="0" borderId="44" xfId="0" applyNumberFormat="1" applyFont="1" applyBorder="1" applyAlignment="1">
      <alignment horizontal="right" vertical="center" shrinkToFit="1"/>
    </xf>
    <xf numFmtId="177" fontId="5" fillId="0" borderId="15" xfId="0" applyNumberFormat="1" applyFont="1" applyBorder="1" applyAlignment="1">
      <alignment horizontal="right" vertical="center" shrinkToFit="1"/>
    </xf>
    <xf numFmtId="177" fontId="5" fillId="0" borderId="20" xfId="0" applyNumberFormat="1" applyFont="1" applyBorder="1" applyAlignment="1">
      <alignment horizontal="right" vertical="center" shrinkToFit="1"/>
    </xf>
    <xf numFmtId="49" fontId="5" fillId="0" borderId="19" xfId="0" applyNumberFormat="1" applyFont="1" applyBorder="1" applyAlignment="1">
      <alignment horizontal="right" vertical="center" shrinkToFit="1"/>
    </xf>
    <xf numFmtId="177" fontId="5" fillId="0" borderId="48" xfId="0" applyNumberFormat="1" applyFont="1" applyBorder="1" applyAlignment="1">
      <alignment horizontal="right" vertical="center" shrinkToFit="1"/>
    </xf>
    <xf numFmtId="178" fontId="5" fillId="0" borderId="49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176" fontId="10" fillId="0" borderId="0" xfId="1" applyNumberFormat="1" applyFont="1" applyFill="1" applyBorder="1" applyAlignment="1">
      <alignment horizontal="right"/>
    </xf>
    <xf numFmtId="0" fontId="10" fillId="0" borderId="0" xfId="0" applyFont="1" applyBorder="1"/>
    <xf numFmtId="0" fontId="10" fillId="0" borderId="0" xfId="2" applyFont="1" applyBorder="1" applyAlignment="1" applyProtection="1">
      <alignment horizontal="distributed" vertical="center"/>
      <protection locked="0"/>
    </xf>
    <xf numFmtId="0" fontId="10" fillId="0" borderId="0" xfId="2" applyFont="1" applyBorder="1" applyAlignment="1" applyProtection="1">
      <alignment horizontal="distributed" vertical="center" shrinkToFit="1"/>
      <protection locked="0"/>
    </xf>
    <xf numFmtId="0" fontId="10" fillId="0" borderId="0" xfId="2" applyFont="1" applyBorder="1" applyAlignment="1" applyProtection="1">
      <alignment horizontal="distributed" vertical="center" justifyLastLine="1"/>
      <protection locked="0"/>
    </xf>
    <xf numFmtId="0" fontId="10" fillId="0" borderId="0" xfId="2" applyFont="1" applyFill="1" applyBorder="1"/>
    <xf numFmtId="0" fontId="10" fillId="0" borderId="0" xfId="2" applyFont="1" applyBorder="1" applyAlignment="1">
      <alignment horizontal="distributed" vertical="center"/>
    </xf>
    <xf numFmtId="0" fontId="10" fillId="0" borderId="0" xfId="2" applyFont="1" applyBorder="1" applyAlignment="1" applyProtection="1">
      <alignment vertical="center"/>
      <protection locked="0"/>
    </xf>
    <xf numFmtId="0" fontId="10" fillId="0" borderId="0" xfId="2" applyFont="1" applyFill="1" applyBorder="1" applyAlignment="1">
      <alignment horizontal="distributed" vertical="center"/>
    </xf>
    <xf numFmtId="176" fontId="10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5" fillId="0" borderId="8" xfId="0" applyNumberFormat="1" applyFont="1" applyBorder="1" applyAlignment="1">
      <alignment vertical="center"/>
    </xf>
    <xf numFmtId="177" fontId="5" fillId="0" borderId="12" xfId="0" applyNumberFormat="1" applyFont="1" applyBorder="1" applyAlignment="1">
      <alignment vertical="center"/>
    </xf>
    <xf numFmtId="177" fontId="5" fillId="0" borderId="11" xfId="0" applyNumberFormat="1" applyFont="1" applyBorder="1" applyAlignment="1">
      <alignment vertical="center"/>
    </xf>
    <xf numFmtId="177" fontId="5" fillId="0" borderId="20" xfId="0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77" fontId="5" fillId="0" borderId="21" xfId="0" applyNumberFormat="1" applyFont="1" applyBorder="1" applyAlignment="1">
      <alignment vertical="center"/>
    </xf>
    <xf numFmtId="177" fontId="5" fillId="0" borderId="24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77" fontId="5" fillId="0" borderId="27" xfId="0" applyNumberFormat="1" applyFont="1" applyBorder="1" applyAlignment="1">
      <alignment horizontal="center" vertical="center" shrinkToFit="1"/>
    </xf>
    <xf numFmtId="38" fontId="10" fillId="0" borderId="0" xfId="3" applyFont="1" applyFill="1" applyBorder="1" applyAlignment="1">
      <alignment horizontal="right" vertical="center"/>
    </xf>
    <xf numFmtId="38" fontId="10" fillId="0" borderId="0" xfId="3" applyFont="1" applyFill="1" applyBorder="1" applyAlignment="1">
      <alignment vertical="center"/>
    </xf>
    <xf numFmtId="177" fontId="10" fillId="0" borderId="0" xfId="4" applyNumberFormat="1" applyFont="1" applyFill="1" applyBorder="1" applyAlignment="1">
      <alignment horizontal="right" vertical="center"/>
    </xf>
    <xf numFmtId="0" fontId="5" fillId="0" borderId="22" xfId="2" applyFont="1" applyBorder="1" applyAlignment="1" applyProtection="1">
      <alignment horizontal="distributed" vertical="center" shrinkToFit="1"/>
      <protection locked="0"/>
    </xf>
    <xf numFmtId="0" fontId="5" fillId="0" borderId="23" xfId="2" applyFont="1" applyBorder="1"/>
    <xf numFmtId="177" fontId="5" fillId="0" borderId="7" xfId="0" applyNumberFormat="1" applyFont="1" applyBorder="1" applyAlignment="1">
      <alignment horizontal="center" vertical="center" shrinkToFit="1"/>
    </xf>
    <xf numFmtId="177" fontId="5" fillId="0" borderId="19" xfId="0" applyNumberFormat="1" applyFont="1" applyBorder="1" applyAlignment="1">
      <alignment horizontal="center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38" fontId="10" fillId="0" borderId="0" xfId="1" applyFont="1" applyFill="1" applyBorder="1" applyAlignment="1">
      <alignment horizontal="right" vertical="center"/>
    </xf>
    <xf numFmtId="0" fontId="10" fillId="0" borderId="0" xfId="2" applyFont="1" applyBorder="1" applyAlignment="1" applyProtection="1">
      <alignment horizontal="distributed" vertical="center" shrinkToFit="1"/>
      <protection locked="0"/>
    </xf>
    <xf numFmtId="0" fontId="10" fillId="0" borderId="0" xfId="2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2" xfId="2" applyFont="1" applyBorder="1" applyAlignment="1" applyProtection="1">
      <alignment horizontal="distributed" vertical="center"/>
      <protection locked="0"/>
    </xf>
    <xf numFmtId="0" fontId="10" fillId="0" borderId="0" xfId="2" applyFont="1" applyBorder="1" applyAlignment="1" applyProtection="1">
      <alignment horizontal="distributed" vertical="center"/>
      <protection locked="0"/>
    </xf>
    <xf numFmtId="0" fontId="5" fillId="0" borderId="1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38" fontId="5" fillId="0" borderId="1" xfId="1" applyFont="1" applyFill="1" applyBorder="1" applyAlignment="1">
      <alignment horizontal="distributed" vertical="top" justifyLastLine="1"/>
    </xf>
    <xf numFmtId="38" fontId="5" fillId="0" borderId="3" xfId="1" applyFont="1" applyFill="1" applyBorder="1" applyAlignment="1">
      <alignment horizontal="distributed" vertical="top" justifyLastLine="1"/>
    </xf>
    <xf numFmtId="38" fontId="5" fillId="0" borderId="2" xfId="1" applyFont="1" applyFill="1" applyBorder="1" applyAlignment="1">
      <alignment horizontal="distributed" vertical="top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4" xfId="0" applyFont="1" applyBorder="1" applyAlignment="1">
      <alignment horizontal="center" vertical="center" justifyLastLine="1"/>
    </xf>
    <xf numFmtId="38" fontId="5" fillId="0" borderId="3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distributed" textRotation="255" shrinkToFit="1"/>
    </xf>
    <xf numFmtId="0" fontId="5" fillId="0" borderId="10" xfId="1" applyNumberFormat="1" applyFont="1" applyFill="1" applyBorder="1" applyAlignment="1">
      <alignment horizontal="center" vertical="distributed" textRotation="255" shrinkToFit="1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textRotation="255" wrapText="1" shrinkToFit="1"/>
    </xf>
    <xf numFmtId="0" fontId="7" fillId="0" borderId="10" xfId="0" applyFont="1" applyBorder="1" applyAlignment="1">
      <alignment vertical="center" textRotation="255" wrapText="1" shrinkToFit="1"/>
    </xf>
    <xf numFmtId="38" fontId="5" fillId="0" borderId="8" xfId="1" applyFont="1" applyBorder="1" applyAlignment="1">
      <alignment horizontal="center" vertical="center" textRotation="255" shrinkToFit="1"/>
    </xf>
    <xf numFmtId="38" fontId="5" fillId="0" borderId="11" xfId="1" applyFont="1" applyBorder="1" applyAlignment="1">
      <alignment horizontal="center" vertical="center" textRotation="255" shrinkToFit="1"/>
    </xf>
    <xf numFmtId="38" fontId="5" fillId="0" borderId="9" xfId="1" applyFont="1" applyBorder="1" applyAlignment="1">
      <alignment horizontal="center" vertical="center" textRotation="255"/>
    </xf>
    <xf numFmtId="0" fontId="5" fillId="0" borderId="12" xfId="0" applyFont="1" applyBorder="1" applyAlignment="1">
      <alignment vertical="center" textRotation="255"/>
    </xf>
    <xf numFmtId="0" fontId="5" fillId="0" borderId="22" xfId="2" applyFont="1" applyBorder="1" applyAlignment="1" applyProtection="1">
      <alignment horizontal="distributed" vertical="center" wrapText="1" shrinkToFit="1"/>
      <protection locked="0"/>
    </xf>
    <xf numFmtId="0" fontId="5" fillId="0" borderId="23" xfId="2" applyFont="1" applyBorder="1" applyAlignment="1" applyProtection="1">
      <alignment horizontal="distributed" vertical="center" shrinkToFit="1"/>
      <protection locked="0"/>
    </xf>
    <xf numFmtId="0" fontId="5" fillId="0" borderId="23" xfId="2" applyFont="1" applyBorder="1" applyAlignment="1">
      <alignment vertical="center"/>
    </xf>
    <xf numFmtId="0" fontId="5" fillId="0" borderId="1" xfId="2" applyFont="1" applyBorder="1" applyAlignment="1" applyProtection="1">
      <alignment horizontal="distributed" vertical="center"/>
      <protection locked="0"/>
    </xf>
    <xf numFmtId="0" fontId="5" fillId="0" borderId="2" xfId="2" applyFont="1" applyBorder="1"/>
    <xf numFmtId="177" fontId="5" fillId="0" borderId="10" xfId="0" applyNumberFormat="1" applyFont="1" applyBorder="1" applyAlignment="1">
      <alignment horizontal="center" vertical="center" shrinkToFit="1"/>
    </xf>
    <xf numFmtId="178" fontId="5" fillId="0" borderId="7" xfId="0" applyNumberFormat="1" applyFont="1" applyBorder="1" applyAlignment="1">
      <alignment horizontal="center" vertical="center" shrinkToFit="1"/>
    </xf>
    <xf numFmtId="178" fontId="5" fillId="0" borderId="10" xfId="0" applyNumberFormat="1" applyFont="1" applyBorder="1" applyAlignment="1">
      <alignment horizontal="center" vertical="center" shrinkToFit="1"/>
    </xf>
    <xf numFmtId="178" fontId="5" fillId="0" borderId="19" xfId="0" applyNumberFormat="1" applyFont="1" applyBorder="1" applyAlignment="1">
      <alignment horizontal="center" vertical="center" shrinkToFit="1"/>
    </xf>
    <xf numFmtId="177" fontId="5" fillId="0" borderId="7" xfId="0" applyNumberFormat="1" applyFont="1" applyBorder="1" applyAlignment="1">
      <alignment horizontal="right" vertical="center" shrinkToFit="1"/>
    </xf>
    <xf numFmtId="177" fontId="5" fillId="0" borderId="10" xfId="0" applyNumberFormat="1" applyFont="1" applyBorder="1" applyAlignment="1">
      <alignment horizontal="right" vertical="center" shrinkToFit="1"/>
    </xf>
    <xf numFmtId="177" fontId="5" fillId="0" borderId="19" xfId="0" applyNumberFormat="1" applyFont="1" applyBorder="1" applyAlignment="1">
      <alignment horizontal="right" vertical="center" shrinkToFit="1"/>
    </xf>
    <xf numFmtId="0" fontId="5" fillId="0" borderId="2" xfId="2" applyFont="1" applyBorder="1" applyAlignment="1" applyProtection="1">
      <alignment horizontal="distributed" vertical="center"/>
      <protection locked="0"/>
    </xf>
    <xf numFmtId="178" fontId="5" fillId="0" borderId="10" xfId="0" applyNumberFormat="1" applyFont="1" applyBorder="1" applyAlignment="1">
      <alignment horizontal="right" vertical="center" shrinkToFit="1"/>
    </xf>
    <xf numFmtId="0" fontId="5" fillId="0" borderId="1" xfId="2" applyFont="1" applyBorder="1" applyAlignment="1" applyProtection="1">
      <alignment horizontal="distributed" vertical="center" shrinkToFit="1"/>
      <protection locked="0"/>
    </xf>
    <xf numFmtId="0" fontId="5" fillId="0" borderId="2" xfId="2" applyFont="1" applyBorder="1" applyAlignment="1" applyProtection="1">
      <alignment horizontal="distributed" vertical="center" shrinkToFit="1"/>
      <protection locked="0"/>
    </xf>
    <xf numFmtId="0" fontId="10" fillId="0" borderId="0" xfId="2" applyFont="1" applyBorder="1"/>
    <xf numFmtId="0" fontId="5" fillId="0" borderId="23" xfId="2" applyFont="1" applyBorder="1" applyAlignment="1" applyProtection="1">
      <alignment horizontal="distributed" vertical="center"/>
      <protection locked="0"/>
    </xf>
    <xf numFmtId="177" fontId="5" fillId="0" borderId="31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77" fontId="5" fillId="0" borderId="36" xfId="0" applyNumberFormat="1" applyFont="1" applyBorder="1" applyAlignment="1">
      <alignment horizontal="right" vertical="center"/>
    </xf>
    <xf numFmtId="177" fontId="5" fillId="0" borderId="37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177" fontId="5" fillId="0" borderId="17" xfId="0" applyNumberFormat="1" applyFont="1" applyBorder="1" applyAlignment="1">
      <alignment horizontal="right" vertical="center"/>
    </xf>
    <xf numFmtId="0" fontId="5" fillId="0" borderId="1" xfId="2" applyFont="1" applyFill="1" applyBorder="1" applyAlignment="1">
      <alignment horizontal="distributed" vertical="center"/>
    </xf>
    <xf numFmtId="0" fontId="5" fillId="0" borderId="23" xfId="2" applyFont="1" applyFill="1" applyBorder="1" applyAlignment="1">
      <alignment horizontal="distributed" vertical="center"/>
    </xf>
    <xf numFmtId="0" fontId="5" fillId="0" borderId="22" xfId="2" applyFont="1" applyFill="1" applyBorder="1" applyAlignment="1" applyProtection="1">
      <alignment horizontal="distributed" vertical="center" shrinkToFit="1"/>
      <protection locked="0"/>
    </xf>
    <xf numFmtId="0" fontId="5" fillId="0" borderId="23" xfId="2" applyFont="1" applyFill="1" applyBorder="1" applyAlignment="1" applyProtection="1">
      <alignment horizontal="distributed" vertical="center" shrinkToFit="1"/>
      <protection locked="0"/>
    </xf>
    <xf numFmtId="0" fontId="5" fillId="0" borderId="22" xfId="2" applyFont="1" applyFill="1" applyBorder="1" applyAlignment="1">
      <alignment horizontal="distributed" vertical="center" shrinkToFit="1"/>
    </xf>
    <xf numFmtId="0" fontId="5" fillId="0" borderId="23" xfId="2" applyFont="1" applyFill="1" applyBorder="1" applyAlignment="1">
      <alignment horizontal="distributed" vertical="center" shrinkToFit="1"/>
    </xf>
    <xf numFmtId="0" fontId="5" fillId="0" borderId="22" xfId="2" applyFont="1" applyFill="1" applyBorder="1" applyAlignment="1">
      <alignment horizontal="distributed" vertical="center" wrapText="1" shrinkToFit="1"/>
    </xf>
    <xf numFmtId="0" fontId="10" fillId="0" borderId="0" xfId="2" applyFont="1" applyFill="1" applyBorder="1" applyAlignment="1" applyProtection="1">
      <alignment horizontal="distributed" vertical="center" shrinkToFit="1"/>
      <protection locked="0"/>
    </xf>
    <xf numFmtId="0" fontId="10" fillId="0" borderId="0" xfId="2" applyFont="1" applyFill="1" applyBorder="1" applyAlignment="1">
      <alignment vertical="center"/>
    </xf>
    <xf numFmtId="0" fontId="5" fillId="0" borderId="2" xfId="2" applyFont="1" applyFill="1" applyBorder="1" applyAlignment="1">
      <alignment horizontal="distributed" vertical="center"/>
    </xf>
    <xf numFmtId="179" fontId="10" fillId="0" borderId="0" xfId="1" applyNumberFormat="1" applyFont="1" applyFill="1" applyBorder="1" applyAlignment="1">
      <alignment horizontal="right" vertical="center" wrapText="1"/>
    </xf>
    <xf numFmtId="0" fontId="5" fillId="0" borderId="15" xfId="2" applyFont="1" applyFill="1" applyBorder="1" applyAlignment="1">
      <alignment horizontal="distributed" vertical="center" shrinkToFit="1"/>
    </xf>
    <xf numFmtId="0" fontId="5" fillId="0" borderId="16" xfId="2" applyFont="1" applyFill="1" applyBorder="1" applyAlignment="1">
      <alignment horizontal="distributed" vertical="center" shrinkToFit="1"/>
    </xf>
    <xf numFmtId="0" fontId="5" fillId="0" borderId="22" xfId="2" applyFont="1" applyFill="1" applyBorder="1" applyAlignment="1">
      <alignment horizontal="distributed" vertical="center"/>
    </xf>
    <xf numFmtId="0" fontId="5" fillId="0" borderId="28" xfId="2" applyFont="1" applyFill="1" applyBorder="1" applyAlignment="1">
      <alignment horizontal="distributed" vertical="center" shrinkToFit="1"/>
    </xf>
    <xf numFmtId="0" fontId="5" fillId="0" borderId="40" xfId="2" applyFont="1" applyFill="1" applyBorder="1" applyAlignment="1">
      <alignment horizontal="distributed" vertical="center"/>
    </xf>
    <xf numFmtId="0" fontId="5" fillId="0" borderId="41" xfId="2" applyFont="1" applyFill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</cellXfs>
  <cellStyles count="5">
    <cellStyle name="桁区切り" xfId="1" builtinId="6"/>
    <cellStyle name="桁区切り 4" xfId="3"/>
    <cellStyle name="標準" xfId="0" builtinId="0"/>
    <cellStyle name="標準_3図書館一覧2005" xfId="2"/>
    <cellStyle name="標準_TES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C000"/>
  </sheetPr>
  <dimension ref="A2:V131"/>
  <sheetViews>
    <sheetView showZeros="0" tabSelected="1" zoomScaleNormal="100" workbookViewId="0">
      <pane ySplit="7" topLeftCell="A8" activePane="bottomLeft" state="frozen"/>
      <selection activeCell="A2" sqref="A2:O6"/>
      <selection pane="bottomLeft" activeCell="T9" sqref="T9:T10"/>
    </sheetView>
  </sheetViews>
  <sheetFormatPr defaultRowHeight="11.25" x14ac:dyDescent="0.15"/>
  <cols>
    <col min="1" max="1" width="3.5" style="3" customWidth="1"/>
    <col min="2" max="2" width="7.25" style="3" customWidth="1"/>
    <col min="3" max="3" width="7.5" style="3" customWidth="1"/>
    <col min="4" max="4" width="6.5" style="3" customWidth="1"/>
    <col min="5" max="5" width="5.75" style="3" customWidth="1"/>
    <col min="6" max="6" width="4.125" style="3" customWidth="1"/>
    <col min="7" max="7" width="4.375" style="3" customWidth="1"/>
    <col min="8" max="8" width="3.375" style="4" customWidth="1"/>
    <col min="9" max="10" width="7" style="3" customWidth="1"/>
    <col min="11" max="11" width="6.125" style="4" customWidth="1"/>
    <col min="12" max="13" width="5.75" style="3" customWidth="1"/>
    <col min="14" max="14" width="5.375" style="3" customWidth="1"/>
    <col min="15" max="15" width="3.875" style="3" customWidth="1"/>
    <col min="16" max="16" width="3.875" style="4" customWidth="1"/>
    <col min="17" max="17" width="5.125" style="4" customWidth="1"/>
    <col min="18" max="18" width="4.375" style="3" customWidth="1"/>
    <col min="19" max="19" width="9" style="3"/>
    <col min="20" max="20" width="9.125" style="115" bestFit="1" customWidth="1"/>
    <col min="21" max="22" width="9" style="107"/>
    <col min="23" max="16384" width="9" style="3"/>
  </cols>
  <sheetData>
    <row r="2" spans="1:22" ht="17.25" x14ac:dyDescent="0.2">
      <c r="A2" s="1" t="s">
        <v>0</v>
      </c>
      <c r="B2" s="2"/>
      <c r="T2" s="106"/>
    </row>
    <row r="3" spans="1:22" x14ac:dyDescent="0.15">
      <c r="A3" s="146" t="s">
        <v>1</v>
      </c>
      <c r="B3" s="147"/>
      <c r="C3" s="152" t="s">
        <v>2</v>
      </c>
      <c r="D3" s="153"/>
      <c r="E3" s="153"/>
      <c r="F3" s="153"/>
      <c r="G3" s="153"/>
      <c r="H3" s="154"/>
      <c r="I3" s="146" t="s">
        <v>3</v>
      </c>
      <c r="J3" s="155"/>
      <c r="K3" s="155"/>
      <c r="L3" s="155"/>
      <c r="M3" s="155"/>
      <c r="N3" s="155"/>
      <c r="O3" s="155"/>
      <c r="P3" s="156"/>
      <c r="Q3" s="157" t="s">
        <v>4</v>
      </c>
      <c r="R3" s="158"/>
      <c r="T3" s="106"/>
    </row>
    <row r="4" spans="1:22" ht="11.25" customHeight="1" x14ac:dyDescent="0.15">
      <c r="A4" s="148"/>
      <c r="B4" s="149"/>
      <c r="C4" s="139" t="s">
        <v>5</v>
      </c>
      <c r="D4" s="143"/>
      <c r="E4" s="143"/>
      <c r="F4" s="143"/>
      <c r="G4" s="140"/>
      <c r="H4" s="159" t="s">
        <v>6</v>
      </c>
      <c r="I4" s="161" t="s">
        <v>7</v>
      </c>
      <c r="J4" s="161"/>
      <c r="K4" s="161"/>
      <c r="L4" s="161"/>
      <c r="M4" s="161"/>
      <c r="N4" s="161"/>
      <c r="O4" s="162"/>
      <c r="P4" s="163" t="s">
        <v>8</v>
      </c>
      <c r="Q4" s="165" t="s">
        <v>9</v>
      </c>
      <c r="R4" s="167" t="s">
        <v>10</v>
      </c>
      <c r="T4" s="106"/>
    </row>
    <row r="5" spans="1:22" x14ac:dyDescent="0.15">
      <c r="A5" s="148"/>
      <c r="B5" s="149"/>
      <c r="C5" s="5"/>
      <c r="D5" s="139" t="s">
        <v>11</v>
      </c>
      <c r="E5" s="140"/>
      <c r="F5" s="141" t="s">
        <v>12</v>
      </c>
      <c r="G5" s="142"/>
      <c r="H5" s="160"/>
      <c r="I5" s="6"/>
      <c r="J5" s="139" t="s">
        <v>11</v>
      </c>
      <c r="K5" s="143"/>
      <c r="L5" s="140"/>
      <c r="M5" s="143" t="s">
        <v>12</v>
      </c>
      <c r="N5" s="143"/>
      <c r="O5" s="140"/>
      <c r="P5" s="164"/>
      <c r="Q5" s="166"/>
      <c r="R5" s="168"/>
      <c r="T5" s="106"/>
    </row>
    <row r="6" spans="1:22" ht="54.75" customHeight="1" x14ac:dyDescent="0.15">
      <c r="A6" s="148"/>
      <c r="B6" s="149"/>
      <c r="C6" s="7"/>
      <c r="D6" s="7"/>
      <c r="E6" s="8" t="s">
        <v>13</v>
      </c>
      <c r="F6" s="9"/>
      <c r="G6" s="10" t="s">
        <v>14</v>
      </c>
      <c r="H6" s="160"/>
      <c r="I6" s="9"/>
      <c r="J6" s="7"/>
      <c r="K6" s="10" t="s">
        <v>13</v>
      </c>
      <c r="L6" s="11" t="s">
        <v>15</v>
      </c>
      <c r="M6" s="9"/>
      <c r="N6" s="10" t="s">
        <v>16</v>
      </c>
      <c r="O6" s="8" t="s">
        <v>17</v>
      </c>
      <c r="P6" s="164"/>
      <c r="Q6" s="166"/>
      <c r="R6" s="168"/>
      <c r="T6" s="106"/>
    </row>
    <row r="7" spans="1:22" ht="12.75" customHeight="1" x14ac:dyDescent="0.15">
      <c r="A7" s="150"/>
      <c r="B7" s="151"/>
      <c r="C7" s="12" t="s">
        <v>18</v>
      </c>
      <c r="D7" s="12"/>
      <c r="E7" s="13"/>
      <c r="F7" s="14"/>
      <c r="G7" s="13"/>
      <c r="H7" s="15" t="s">
        <v>19</v>
      </c>
      <c r="I7" s="14" t="s">
        <v>20</v>
      </c>
      <c r="J7" s="16"/>
      <c r="K7" s="17"/>
      <c r="L7" s="13" t="s">
        <v>21</v>
      </c>
      <c r="M7" s="18"/>
      <c r="N7" s="18"/>
      <c r="O7" s="13" t="s">
        <v>21</v>
      </c>
      <c r="P7" s="19" t="s">
        <v>22</v>
      </c>
      <c r="Q7" s="20" t="s">
        <v>20</v>
      </c>
      <c r="R7" s="21"/>
      <c r="T7" s="106" t="s">
        <v>23</v>
      </c>
    </row>
    <row r="8" spans="1:22" ht="22.5" customHeight="1" x14ac:dyDescent="0.15">
      <c r="A8" s="144" t="s">
        <v>24</v>
      </c>
      <c r="B8" s="131"/>
      <c r="C8" s="22">
        <f t="shared" ref="C8:C9" si="0">D8+F8</f>
        <v>94086</v>
      </c>
      <c r="D8" s="23">
        <v>94086</v>
      </c>
      <c r="E8" s="24">
        <v>5367</v>
      </c>
      <c r="F8" s="25"/>
      <c r="G8" s="24"/>
      <c r="H8" s="126">
        <f>C8*100/T8</f>
        <v>4.6483501336167219</v>
      </c>
      <c r="I8" s="27">
        <f>J8+M8</f>
        <v>99302</v>
      </c>
      <c r="J8" s="23">
        <v>99302</v>
      </c>
      <c r="K8" s="28">
        <v>53916</v>
      </c>
      <c r="L8" s="24"/>
      <c r="M8" s="25"/>
      <c r="N8" s="29"/>
      <c r="O8" s="24"/>
      <c r="P8" s="30">
        <f>I8/T8</f>
        <v>4.9060483490466995E-2</v>
      </c>
      <c r="Q8" s="31"/>
      <c r="R8" s="32"/>
      <c r="T8" s="127">
        <v>2024073</v>
      </c>
      <c r="U8" s="145" t="s">
        <v>25</v>
      </c>
      <c r="V8" s="138"/>
    </row>
    <row r="9" spans="1:22" ht="22.5" customHeight="1" x14ac:dyDescent="0.15">
      <c r="A9" s="130" t="s">
        <v>26</v>
      </c>
      <c r="B9" s="131"/>
      <c r="C9" s="22">
        <f t="shared" si="0"/>
        <v>33510</v>
      </c>
      <c r="D9" s="23">
        <v>33510</v>
      </c>
      <c r="E9" s="24">
        <v>3213</v>
      </c>
      <c r="F9" s="25"/>
      <c r="G9" s="24"/>
      <c r="H9" s="132">
        <f>C9*100/T9</f>
        <v>9.1549122620091623</v>
      </c>
      <c r="I9" s="27">
        <f>J9+M9</f>
        <v>795170</v>
      </c>
      <c r="J9" s="23">
        <v>795170</v>
      </c>
      <c r="K9" s="28">
        <v>273070</v>
      </c>
      <c r="L9" s="24"/>
      <c r="M9" s="25"/>
      <c r="N9" s="29"/>
      <c r="O9" s="24"/>
      <c r="P9" s="134">
        <f>(I9+I10)/T9</f>
        <v>3.8687522709701039</v>
      </c>
      <c r="Q9" s="33">
        <v>9294</v>
      </c>
      <c r="R9" s="24">
        <v>59</v>
      </c>
      <c r="T9" s="136">
        <v>366033</v>
      </c>
      <c r="U9" s="137" t="s">
        <v>27</v>
      </c>
      <c r="V9" s="138"/>
    </row>
    <row r="10" spans="1:22" ht="22.5" customHeight="1" x14ac:dyDescent="0.15">
      <c r="A10" s="130" t="s">
        <v>28</v>
      </c>
      <c r="B10" s="131"/>
      <c r="C10" s="22">
        <f>D10+F10</f>
        <v>23872</v>
      </c>
      <c r="D10" s="23">
        <v>20208</v>
      </c>
      <c r="E10" s="24">
        <v>2689</v>
      </c>
      <c r="F10" s="33">
        <v>3664</v>
      </c>
      <c r="G10" s="34">
        <v>508</v>
      </c>
      <c r="H10" s="133"/>
      <c r="I10" s="27">
        <f>J10+M10</f>
        <v>620921</v>
      </c>
      <c r="J10" s="23">
        <v>510633</v>
      </c>
      <c r="K10" s="28">
        <v>184122</v>
      </c>
      <c r="L10" s="24"/>
      <c r="M10" s="33">
        <v>110288</v>
      </c>
      <c r="N10" s="28">
        <v>35006</v>
      </c>
      <c r="O10" s="24"/>
      <c r="P10" s="135"/>
      <c r="Q10" s="33">
        <v>2450</v>
      </c>
      <c r="R10" s="24">
        <v>34</v>
      </c>
      <c r="T10" s="136"/>
      <c r="U10" s="137" t="s">
        <v>29</v>
      </c>
      <c r="V10" s="138"/>
    </row>
    <row r="11" spans="1:22" ht="22.5" customHeight="1" x14ac:dyDescent="0.15">
      <c r="A11" s="172" t="s">
        <v>30</v>
      </c>
      <c r="B11" s="173"/>
      <c r="C11" s="22">
        <f t="shared" ref="C11:C74" si="1">D11+F11</f>
        <v>23262</v>
      </c>
      <c r="D11" s="23">
        <v>23262</v>
      </c>
      <c r="E11" s="24">
        <v>2487</v>
      </c>
      <c r="F11" s="25"/>
      <c r="G11" s="24"/>
      <c r="H11" s="132">
        <f>(C11+C12+C13+C14+C15+C16+C17+C18+C19+C20+C21)*100/T11</f>
        <v>23.506663095158373</v>
      </c>
      <c r="I11" s="27">
        <f>J11+M11</f>
        <v>498985</v>
      </c>
      <c r="J11" s="23">
        <v>498985</v>
      </c>
      <c r="K11" s="28">
        <v>166548</v>
      </c>
      <c r="L11" s="24">
        <v>28606</v>
      </c>
      <c r="M11" s="25"/>
      <c r="N11" s="29"/>
      <c r="O11" s="24"/>
      <c r="P11" s="175">
        <f>(I11+I12+I13+I14+I15+I16+I17+I18+I19+I20+I21)/T11</f>
        <v>5.7768323511685526</v>
      </c>
      <c r="Q11" s="33">
        <v>21857</v>
      </c>
      <c r="R11" s="24">
        <v>50</v>
      </c>
      <c r="T11" s="136">
        <v>238928</v>
      </c>
      <c r="U11" s="145" t="s">
        <v>31</v>
      </c>
      <c r="V11" s="138"/>
    </row>
    <row r="12" spans="1:22" ht="22.5" customHeight="1" x14ac:dyDescent="0.15">
      <c r="A12" s="35"/>
      <c r="B12" s="36" t="s">
        <v>32</v>
      </c>
      <c r="C12" s="22">
        <f t="shared" si="1"/>
        <v>3421</v>
      </c>
      <c r="D12" s="23">
        <v>3421</v>
      </c>
      <c r="E12" s="24">
        <v>526</v>
      </c>
      <c r="F12" s="25"/>
      <c r="G12" s="24"/>
      <c r="H12" s="174"/>
      <c r="I12" s="27">
        <f t="shared" ref="I12:I75" si="2">J12+M12</f>
        <v>82543</v>
      </c>
      <c r="J12" s="37">
        <v>82543</v>
      </c>
      <c r="K12" s="28">
        <v>36836</v>
      </c>
      <c r="L12" s="24">
        <v>373</v>
      </c>
      <c r="M12" s="25"/>
      <c r="N12" s="29"/>
      <c r="O12" s="24"/>
      <c r="P12" s="176"/>
      <c r="Q12" s="33"/>
      <c r="R12" s="24"/>
      <c r="T12" s="136"/>
      <c r="U12" s="108"/>
      <c r="V12" s="109" t="s">
        <v>32</v>
      </c>
    </row>
    <row r="13" spans="1:22" ht="22.5" customHeight="1" x14ac:dyDescent="0.15">
      <c r="A13" s="35"/>
      <c r="B13" s="38" t="s">
        <v>33</v>
      </c>
      <c r="C13" s="22">
        <f t="shared" si="1"/>
        <v>2298</v>
      </c>
      <c r="D13" s="23">
        <v>2298</v>
      </c>
      <c r="E13" s="24">
        <v>436</v>
      </c>
      <c r="F13" s="25"/>
      <c r="G13" s="24"/>
      <c r="H13" s="174"/>
      <c r="I13" s="27">
        <f t="shared" si="2"/>
        <v>70329</v>
      </c>
      <c r="J13" s="23">
        <v>70329</v>
      </c>
      <c r="K13" s="28">
        <v>33418</v>
      </c>
      <c r="L13" s="24">
        <v>376</v>
      </c>
      <c r="M13" s="25"/>
      <c r="N13" s="29"/>
      <c r="O13" s="24"/>
      <c r="P13" s="176"/>
      <c r="Q13" s="33"/>
      <c r="R13" s="24"/>
      <c r="T13" s="136"/>
      <c r="U13" s="108"/>
      <c r="V13" s="109" t="s">
        <v>34</v>
      </c>
    </row>
    <row r="14" spans="1:22" ht="22.5" customHeight="1" x14ac:dyDescent="0.15">
      <c r="A14" s="35"/>
      <c r="B14" s="38" t="s">
        <v>35</v>
      </c>
      <c r="C14" s="22">
        <f t="shared" si="1"/>
        <v>9342</v>
      </c>
      <c r="D14" s="23">
        <v>9342</v>
      </c>
      <c r="E14" s="24">
        <v>1237</v>
      </c>
      <c r="F14" s="25"/>
      <c r="G14" s="24"/>
      <c r="H14" s="174"/>
      <c r="I14" s="27">
        <f t="shared" si="2"/>
        <v>217410</v>
      </c>
      <c r="J14" s="23">
        <v>217410</v>
      </c>
      <c r="K14" s="28">
        <v>94189</v>
      </c>
      <c r="L14" s="34">
        <v>4509</v>
      </c>
      <c r="M14" s="25"/>
      <c r="N14" s="29"/>
      <c r="O14" s="24"/>
      <c r="P14" s="176"/>
      <c r="Q14" s="33"/>
      <c r="R14" s="24"/>
      <c r="T14" s="136"/>
      <c r="U14" s="108"/>
      <c r="V14" s="109" t="s">
        <v>36</v>
      </c>
    </row>
    <row r="15" spans="1:22" ht="22.5" customHeight="1" x14ac:dyDescent="0.15">
      <c r="A15" s="35"/>
      <c r="B15" s="39" t="s">
        <v>37</v>
      </c>
      <c r="C15" s="22">
        <f t="shared" si="1"/>
        <v>2454</v>
      </c>
      <c r="D15" s="23">
        <v>2454</v>
      </c>
      <c r="E15" s="24">
        <v>401</v>
      </c>
      <c r="F15" s="25"/>
      <c r="G15" s="24"/>
      <c r="H15" s="174"/>
      <c r="I15" s="27">
        <f t="shared" si="2"/>
        <v>66780</v>
      </c>
      <c r="J15" s="23">
        <v>66780</v>
      </c>
      <c r="K15" s="28">
        <v>29751</v>
      </c>
      <c r="L15" s="24">
        <v>550</v>
      </c>
      <c r="M15" s="25"/>
      <c r="N15" s="29"/>
      <c r="O15" s="24"/>
      <c r="P15" s="176"/>
      <c r="Q15" s="33"/>
      <c r="R15" s="24"/>
      <c r="T15" s="136"/>
      <c r="U15" s="108"/>
      <c r="V15" s="109" t="s">
        <v>37</v>
      </c>
    </row>
    <row r="16" spans="1:22" ht="22.5" customHeight="1" x14ac:dyDescent="0.15">
      <c r="A16" s="40"/>
      <c r="B16" s="39" t="s">
        <v>38</v>
      </c>
      <c r="C16" s="22">
        <f t="shared" si="1"/>
        <v>2189</v>
      </c>
      <c r="D16" s="23">
        <v>2189</v>
      </c>
      <c r="E16" s="24">
        <v>498</v>
      </c>
      <c r="F16" s="25"/>
      <c r="G16" s="24"/>
      <c r="H16" s="174"/>
      <c r="I16" s="27">
        <f t="shared" si="2"/>
        <v>82825</v>
      </c>
      <c r="J16" s="23">
        <v>82825</v>
      </c>
      <c r="K16" s="28">
        <v>42615</v>
      </c>
      <c r="L16" s="24">
        <v>480</v>
      </c>
      <c r="M16" s="25"/>
      <c r="N16" s="29"/>
      <c r="O16" s="24"/>
      <c r="P16" s="176"/>
      <c r="Q16" s="33"/>
      <c r="R16" s="24"/>
      <c r="T16" s="136"/>
      <c r="U16" s="108"/>
      <c r="V16" s="109" t="s">
        <v>38</v>
      </c>
    </row>
    <row r="17" spans="1:22" ht="22.5" customHeight="1" x14ac:dyDescent="0.15">
      <c r="A17" s="40"/>
      <c r="B17" s="41" t="s">
        <v>39</v>
      </c>
      <c r="C17" s="22">
        <f t="shared" si="1"/>
        <v>860</v>
      </c>
      <c r="D17" s="23">
        <v>860</v>
      </c>
      <c r="E17" s="24">
        <v>190</v>
      </c>
      <c r="F17" s="25"/>
      <c r="G17" s="24"/>
      <c r="H17" s="174"/>
      <c r="I17" s="27">
        <f t="shared" si="2"/>
        <v>43473</v>
      </c>
      <c r="J17" s="23">
        <v>43473</v>
      </c>
      <c r="K17" s="28">
        <v>18869</v>
      </c>
      <c r="L17" s="24">
        <v>161</v>
      </c>
      <c r="M17" s="25"/>
      <c r="N17" s="29"/>
      <c r="O17" s="24"/>
      <c r="P17" s="176"/>
      <c r="Q17" s="33"/>
      <c r="R17" s="24"/>
      <c r="T17" s="136"/>
      <c r="U17" s="108"/>
      <c r="V17" s="109" t="s">
        <v>40</v>
      </c>
    </row>
    <row r="18" spans="1:22" ht="22.5" customHeight="1" x14ac:dyDescent="0.15">
      <c r="A18" s="40"/>
      <c r="B18" s="41" t="s">
        <v>41</v>
      </c>
      <c r="C18" s="22">
        <f t="shared" si="1"/>
        <v>2167</v>
      </c>
      <c r="D18" s="23">
        <v>2167</v>
      </c>
      <c r="E18" s="24">
        <v>404</v>
      </c>
      <c r="F18" s="25"/>
      <c r="G18" s="24"/>
      <c r="H18" s="174"/>
      <c r="I18" s="27">
        <f t="shared" si="2"/>
        <v>60575</v>
      </c>
      <c r="J18" s="23">
        <v>60575</v>
      </c>
      <c r="K18" s="28">
        <v>28680</v>
      </c>
      <c r="L18" s="24">
        <v>451</v>
      </c>
      <c r="M18" s="25"/>
      <c r="N18" s="29"/>
      <c r="O18" s="24"/>
      <c r="P18" s="176"/>
      <c r="Q18" s="33"/>
      <c r="R18" s="24"/>
      <c r="T18" s="136"/>
      <c r="U18" s="108"/>
      <c r="V18" s="109" t="s">
        <v>41</v>
      </c>
    </row>
    <row r="19" spans="1:22" ht="22.5" customHeight="1" x14ac:dyDescent="0.15">
      <c r="A19" s="40"/>
      <c r="B19" s="41" t="s">
        <v>42</v>
      </c>
      <c r="C19" s="22">
        <f t="shared" si="1"/>
        <v>3745</v>
      </c>
      <c r="D19" s="23">
        <v>3745</v>
      </c>
      <c r="E19" s="24">
        <v>729</v>
      </c>
      <c r="F19" s="25"/>
      <c r="G19" s="24"/>
      <c r="H19" s="174"/>
      <c r="I19" s="27">
        <f t="shared" si="2"/>
        <v>88958</v>
      </c>
      <c r="J19" s="23">
        <v>88958</v>
      </c>
      <c r="K19" s="28">
        <v>39121</v>
      </c>
      <c r="L19" s="24">
        <v>601</v>
      </c>
      <c r="M19" s="25"/>
      <c r="N19" s="29"/>
      <c r="O19" s="24"/>
      <c r="P19" s="176"/>
      <c r="Q19" s="33"/>
      <c r="R19" s="24"/>
      <c r="T19" s="136"/>
      <c r="U19" s="108"/>
      <c r="V19" s="109" t="s">
        <v>42</v>
      </c>
    </row>
    <row r="20" spans="1:22" ht="22.5" customHeight="1" x14ac:dyDescent="0.15">
      <c r="A20" s="35"/>
      <c r="B20" s="38" t="s">
        <v>43</v>
      </c>
      <c r="C20" s="22">
        <f>D20+F20</f>
        <v>4046</v>
      </c>
      <c r="D20" s="23">
        <v>4046</v>
      </c>
      <c r="E20" s="24">
        <v>623</v>
      </c>
      <c r="F20" s="25"/>
      <c r="G20" s="24"/>
      <c r="H20" s="174"/>
      <c r="I20" s="27">
        <f>J20+M20</f>
        <v>89393</v>
      </c>
      <c r="J20" s="23">
        <v>89393</v>
      </c>
      <c r="K20" s="28">
        <v>41423</v>
      </c>
      <c r="L20" s="24">
        <v>660</v>
      </c>
      <c r="M20" s="25"/>
      <c r="N20" s="29"/>
      <c r="O20" s="24"/>
      <c r="P20" s="176"/>
      <c r="Q20" s="33"/>
      <c r="R20" s="24"/>
      <c r="T20" s="136"/>
      <c r="U20" s="108"/>
      <c r="V20" s="109" t="s">
        <v>42</v>
      </c>
    </row>
    <row r="21" spans="1:22" ht="22.5" customHeight="1" x14ac:dyDescent="0.15">
      <c r="A21" s="42"/>
      <c r="B21" s="38" t="s">
        <v>44</v>
      </c>
      <c r="C21" s="22">
        <f t="shared" si="1"/>
        <v>2380</v>
      </c>
      <c r="D21" s="23">
        <v>2380</v>
      </c>
      <c r="E21" s="24">
        <v>481</v>
      </c>
      <c r="F21" s="25"/>
      <c r="G21" s="24"/>
      <c r="H21" s="133"/>
      <c r="I21" s="27">
        <f t="shared" si="2"/>
        <v>78976</v>
      </c>
      <c r="J21" s="23">
        <v>78976</v>
      </c>
      <c r="K21" s="28">
        <v>38583</v>
      </c>
      <c r="L21" s="24">
        <v>877</v>
      </c>
      <c r="M21" s="25"/>
      <c r="N21" s="29"/>
      <c r="O21" s="24"/>
      <c r="P21" s="177"/>
      <c r="Q21" s="33"/>
      <c r="R21" s="24"/>
      <c r="T21" s="136"/>
      <c r="U21" s="108"/>
      <c r="V21" s="109" t="s">
        <v>43</v>
      </c>
    </row>
    <row r="22" spans="1:22" ht="22.5" customHeight="1" x14ac:dyDescent="0.15">
      <c r="A22" s="130" t="s">
        <v>45</v>
      </c>
      <c r="B22" s="131"/>
      <c r="C22" s="22">
        <f>D22</f>
        <v>17970</v>
      </c>
      <c r="D22" s="37">
        <v>17970</v>
      </c>
      <c r="E22" s="43">
        <v>1542</v>
      </c>
      <c r="F22" s="25">
        <v>225</v>
      </c>
      <c r="G22" s="24">
        <v>5</v>
      </c>
      <c r="H22" s="178">
        <f>(C22+C23+C24)*100/T22</f>
        <v>18.137522080889934</v>
      </c>
      <c r="I22" s="27">
        <f>J22+M22</f>
        <v>310730</v>
      </c>
      <c r="J22" s="23">
        <v>301725</v>
      </c>
      <c r="K22" s="28">
        <v>107578</v>
      </c>
      <c r="L22" s="24"/>
      <c r="M22" s="33">
        <v>9005</v>
      </c>
      <c r="N22" s="29">
        <v>1565</v>
      </c>
      <c r="O22" s="24"/>
      <c r="P22" s="175">
        <f>(I22+I23+I24+I25)/T22</f>
        <v>3.7213178269120903</v>
      </c>
      <c r="Q22" s="33">
        <v>7126</v>
      </c>
      <c r="R22" s="24">
        <v>97</v>
      </c>
      <c r="T22" s="136">
        <v>152281</v>
      </c>
      <c r="U22" s="137" t="s">
        <v>45</v>
      </c>
      <c r="V22" s="137"/>
    </row>
    <row r="23" spans="1:22" ht="22.5" customHeight="1" x14ac:dyDescent="0.15">
      <c r="A23" s="130" t="s">
        <v>46</v>
      </c>
      <c r="B23" s="131"/>
      <c r="C23" s="22">
        <f>D23</f>
        <v>5299</v>
      </c>
      <c r="D23" s="23">
        <v>5299</v>
      </c>
      <c r="E23" s="43" t="s">
        <v>47</v>
      </c>
      <c r="F23" s="25"/>
      <c r="G23" s="24"/>
      <c r="H23" s="179"/>
      <c r="I23" s="27">
        <f t="shared" si="2"/>
        <v>149569</v>
      </c>
      <c r="J23" s="23">
        <v>136684</v>
      </c>
      <c r="K23" s="28">
        <v>56727</v>
      </c>
      <c r="L23" s="24"/>
      <c r="M23" s="33">
        <v>12885</v>
      </c>
      <c r="N23" s="28">
        <v>6325</v>
      </c>
      <c r="O23" s="24"/>
      <c r="P23" s="176"/>
      <c r="Q23" s="33">
        <v>5962</v>
      </c>
      <c r="R23" s="24"/>
      <c r="T23" s="136"/>
      <c r="U23" s="137" t="s">
        <v>48</v>
      </c>
      <c r="V23" s="138"/>
    </row>
    <row r="24" spans="1:22" ht="22.5" customHeight="1" x14ac:dyDescent="0.15">
      <c r="A24" s="169" t="s">
        <v>49</v>
      </c>
      <c r="B24" s="170"/>
      <c r="C24" s="22">
        <f t="shared" si="1"/>
        <v>4351</v>
      </c>
      <c r="D24" s="23">
        <v>4351</v>
      </c>
      <c r="E24" s="24">
        <v>247</v>
      </c>
      <c r="F24" s="25"/>
      <c r="G24" s="24"/>
      <c r="H24" s="180"/>
      <c r="I24" s="27">
        <f>J24+M24</f>
        <v>55940</v>
      </c>
      <c r="J24" s="23">
        <v>55940</v>
      </c>
      <c r="K24" s="28">
        <v>9525</v>
      </c>
      <c r="L24" s="24">
        <v>706</v>
      </c>
      <c r="M24" s="25"/>
      <c r="N24" s="29"/>
      <c r="O24" s="24"/>
      <c r="P24" s="176"/>
      <c r="Q24" s="33"/>
      <c r="R24" s="24"/>
      <c r="T24" s="136"/>
      <c r="U24" s="137" t="s">
        <v>50</v>
      </c>
      <c r="V24" s="138"/>
    </row>
    <row r="25" spans="1:22" ht="22.5" customHeight="1" x14ac:dyDescent="0.15">
      <c r="A25" s="130" t="s">
        <v>51</v>
      </c>
      <c r="B25" s="171"/>
      <c r="C25" s="22">
        <f t="shared" si="1"/>
        <v>2457</v>
      </c>
      <c r="D25" s="23">
        <v>2457</v>
      </c>
      <c r="E25" s="24">
        <v>315</v>
      </c>
      <c r="F25" s="25"/>
      <c r="G25" s="24"/>
      <c r="H25" s="44"/>
      <c r="I25" s="27">
        <f t="shared" si="2"/>
        <v>50447</v>
      </c>
      <c r="J25" s="23">
        <v>50447</v>
      </c>
      <c r="K25" s="45">
        <v>18896</v>
      </c>
      <c r="L25" s="24"/>
      <c r="M25" s="25"/>
      <c r="N25" s="29"/>
      <c r="O25" s="24"/>
      <c r="P25" s="177"/>
      <c r="Q25" s="33">
        <v>730</v>
      </c>
      <c r="R25" s="24">
        <v>31</v>
      </c>
      <c r="T25" s="136"/>
      <c r="U25" s="137" t="s">
        <v>52</v>
      </c>
      <c r="V25" s="138"/>
    </row>
    <row r="26" spans="1:22" ht="22.5" customHeight="1" x14ac:dyDescent="0.15">
      <c r="A26" s="130" t="s">
        <v>53</v>
      </c>
      <c r="B26" s="170"/>
      <c r="C26" s="22">
        <f t="shared" si="1"/>
        <v>31294</v>
      </c>
      <c r="D26" s="23">
        <v>31294</v>
      </c>
      <c r="E26" s="24">
        <v>1568</v>
      </c>
      <c r="F26" s="25"/>
      <c r="G26" s="24"/>
      <c r="H26" s="26">
        <f>C26*100/T26</f>
        <v>66.141099885868883</v>
      </c>
      <c r="I26" s="27">
        <f t="shared" si="2"/>
        <v>159912</v>
      </c>
      <c r="J26" s="23">
        <v>159912</v>
      </c>
      <c r="K26" s="28">
        <v>62334</v>
      </c>
      <c r="L26" s="24">
        <v>4917</v>
      </c>
      <c r="M26" s="25"/>
      <c r="N26" s="29"/>
      <c r="O26" s="24"/>
      <c r="P26" s="30">
        <f>I26/T26</f>
        <v>3.3798030181341674</v>
      </c>
      <c r="Q26" s="33">
        <v>4067</v>
      </c>
      <c r="R26" s="24">
        <v>37</v>
      </c>
      <c r="T26" s="127">
        <v>47314</v>
      </c>
      <c r="U26" s="137" t="s">
        <v>54</v>
      </c>
      <c r="V26" s="138"/>
    </row>
    <row r="27" spans="1:22" ht="22.5" customHeight="1" x14ac:dyDescent="0.15">
      <c r="A27" s="172" t="s">
        <v>55</v>
      </c>
      <c r="B27" s="181"/>
      <c r="C27" s="22">
        <f t="shared" si="1"/>
        <v>21289</v>
      </c>
      <c r="D27" s="23">
        <v>21289</v>
      </c>
      <c r="E27" s="24">
        <v>2269</v>
      </c>
      <c r="F27" s="25"/>
      <c r="G27" s="24"/>
      <c r="H27" s="178">
        <f>(C27+C28+C29+C30+C31+C32+C33+C34+C35+C36+C37+C38+C39+C40+C41+C42+C43+C44+C45)*100/T27</f>
        <v>35.36812142241245</v>
      </c>
      <c r="I27" s="27">
        <f t="shared" si="2"/>
        <v>343030</v>
      </c>
      <c r="J27" s="23">
        <v>343030</v>
      </c>
      <c r="K27" s="28">
        <v>102149</v>
      </c>
      <c r="L27" s="24">
        <v>98</v>
      </c>
      <c r="M27" s="25"/>
      <c r="N27" s="29"/>
      <c r="O27" s="24"/>
      <c r="P27" s="134">
        <f>(I27+I28+I29+I30+I31+I32+I33+I34+I35+I36+I37+I38+I39+I40+I41+I42+I43+I44+I45)/T27</f>
        <v>6.5947911364132183</v>
      </c>
      <c r="Q27" s="33">
        <v>10140</v>
      </c>
      <c r="R27" s="24">
        <v>106</v>
      </c>
      <c r="T27" s="136">
        <v>96259</v>
      </c>
      <c r="U27" s="145" t="s">
        <v>56</v>
      </c>
      <c r="V27" s="138"/>
    </row>
    <row r="28" spans="1:22" ht="22.5" customHeight="1" x14ac:dyDescent="0.15">
      <c r="A28" s="40"/>
      <c r="B28" s="46" t="s">
        <v>57</v>
      </c>
      <c r="C28" s="22">
        <f t="shared" si="1"/>
        <v>205</v>
      </c>
      <c r="D28" s="23">
        <v>205</v>
      </c>
      <c r="E28" s="24">
        <v>106</v>
      </c>
      <c r="F28" s="25"/>
      <c r="G28" s="24"/>
      <c r="H28" s="179"/>
      <c r="I28" s="27">
        <f t="shared" si="2"/>
        <v>6270</v>
      </c>
      <c r="J28" s="23">
        <v>6270</v>
      </c>
      <c r="K28" s="28">
        <v>2631</v>
      </c>
      <c r="L28" s="24"/>
      <c r="M28" s="25"/>
      <c r="N28" s="29"/>
      <c r="O28" s="24"/>
      <c r="P28" s="182"/>
      <c r="Q28" s="33">
        <v>50</v>
      </c>
      <c r="R28" s="24">
        <v>7</v>
      </c>
      <c r="T28" s="136"/>
      <c r="U28" s="108"/>
      <c r="V28" s="108" t="s">
        <v>58</v>
      </c>
    </row>
    <row r="29" spans="1:22" ht="22.5" customHeight="1" x14ac:dyDescent="0.15">
      <c r="A29" s="40"/>
      <c r="B29" s="46" t="s">
        <v>59</v>
      </c>
      <c r="C29" s="22">
        <f t="shared" si="1"/>
        <v>118</v>
      </c>
      <c r="D29" s="23">
        <v>118</v>
      </c>
      <c r="E29" s="24">
        <v>54</v>
      </c>
      <c r="F29" s="25"/>
      <c r="G29" s="24"/>
      <c r="H29" s="179"/>
      <c r="I29" s="27">
        <f t="shared" si="2"/>
        <v>2590</v>
      </c>
      <c r="J29" s="23">
        <v>2590</v>
      </c>
      <c r="K29" s="28">
        <v>1160</v>
      </c>
      <c r="L29" s="24"/>
      <c r="M29" s="25"/>
      <c r="N29" s="29"/>
      <c r="O29" s="24"/>
      <c r="P29" s="182"/>
      <c r="Q29" s="33">
        <v>224</v>
      </c>
      <c r="R29" s="24">
        <v>11</v>
      </c>
      <c r="T29" s="136"/>
      <c r="U29" s="108"/>
      <c r="V29" s="108" t="s">
        <v>60</v>
      </c>
    </row>
    <row r="30" spans="1:22" ht="22.5" customHeight="1" x14ac:dyDescent="0.15">
      <c r="A30" s="40"/>
      <c r="B30" s="46" t="s">
        <v>61</v>
      </c>
      <c r="C30" s="22">
        <f t="shared" si="1"/>
        <v>153</v>
      </c>
      <c r="D30" s="23">
        <v>153</v>
      </c>
      <c r="E30" s="24">
        <v>73</v>
      </c>
      <c r="F30" s="25"/>
      <c r="G30" s="24"/>
      <c r="H30" s="179"/>
      <c r="I30" s="27">
        <f t="shared" si="2"/>
        <v>4726</v>
      </c>
      <c r="J30" s="37">
        <v>4726</v>
      </c>
      <c r="K30" s="28">
        <v>2252</v>
      </c>
      <c r="L30" s="24"/>
      <c r="M30" s="25"/>
      <c r="N30" s="29"/>
      <c r="O30" s="24"/>
      <c r="P30" s="182"/>
      <c r="Q30" s="33">
        <v>480</v>
      </c>
      <c r="R30" s="24">
        <v>30</v>
      </c>
      <c r="T30" s="136"/>
      <c r="U30" s="108"/>
      <c r="V30" s="108" t="s">
        <v>62</v>
      </c>
    </row>
    <row r="31" spans="1:22" ht="22.5" customHeight="1" x14ac:dyDescent="0.15">
      <c r="A31" s="40"/>
      <c r="B31" s="48" t="s">
        <v>63</v>
      </c>
      <c r="C31" s="22">
        <f t="shared" si="1"/>
        <v>159</v>
      </c>
      <c r="D31" s="23">
        <v>159</v>
      </c>
      <c r="E31" s="24">
        <v>84</v>
      </c>
      <c r="F31" s="25"/>
      <c r="G31" s="24"/>
      <c r="H31" s="179"/>
      <c r="I31" s="27">
        <f t="shared" si="2"/>
        <v>4123</v>
      </c>
      <c r="J31" s="23">
        <v>4123</v>
      </c>
      <c r="K31" s="28">
        <v>2056</v>
      </c>
      <c r="L31" s="24"/>
      <c r="M31" s="25"/>
      <c r="N31" s="29"/>
      <c r="O31" s="24"/>
      <c r="P31" s="182"/>
      <c r="Q31" s="33">
        <v>646</v>
      </c>
      <c r="R31" s="24">
        <v>11</v>
      </c>
      <c r="T31" s="136"/>
      <c r="U31" s="108"/>
      <c r="V31" s="108" t="s">
        <v>64</v>
      </c>
    </row>
    <row r="32" spans="1:22" ht="22.5" customHeight="1" x14ac:dyDescent="0.15">
      <c r="A32" s="40"/>
      <c r="B32" s="46" t="s">
        <v>65</v>
      </c>
      <c r="C32" s="22">
        <f t="shared" si="1"/>
        <v>676</v>
      </c>
      <c r="D32" s="23">
        <v>676</v>
      </c>
      <c r="E32" s="24">
        <v>466</v>
      </c>
      <c r="F32" s="25"/>
      <c r="G32" s="24"/>
      <c r="H32" s="179"/>
      <c r="I32" s="27">
        <f t="shared" si="2"/>
        <v>3941</v>
      </c>
      <c r="J32" s="23">
        <v>3941</v>
      </c>
      <c r="K32" s="28">
        <v>1971</v>
      </c>
      <c r="L32" s="24"/>
      <c r="M32" s="25"/>
      <c r="N32" s="29"/>
      <c r="O32" s="24"/>
      <c r="P32" s="182"/>
      <c r="Q32" s="33">
        <v>1267</v>
      </c>
      <c r="R32" s="24">
        <v>69</v>
      </c>
      <c r="T32" s="136"/>
      <c r="U32" s="108"/>
      <c r="V32" s="108" t="s">
        <v>66</v>
      </c>
    </row>
    <row r="33" spans="1:22" ht="22.5" customHeight="1" x14ac:dyDescent="0.15">
      <c r="A33" s="40"/>
      <c r="B33" s="49" t="s">
        <v>67</v>
      </c>
      <c r="C33" s="22">
        <f t="shared" si="1"/>
        <v>270</v>
      </c>
      <c r="D33" s="23">
        <v>270</v>
      </c>
      <c r="E33" s="24">
        <v>159</v>
      </c>
      <c r="F33" s="25"/>
      <c r="G33" s="24"/>
      <c r="H33" s="179"/>
      <c r="I33" s="27">
        <f t="shared" si="2"/>
        <v>2686</v>
      </c>
      <c r="J33" s="23">
        <v>2686</v>
      </c>
      <c r="K33" s="28">
        <v>1534</v>
      </c>
      <c r="L33" s="24"/>
      <c r="M33" s="25"/>
      <c r="N33" s="29"/>
      <c r="O33" s="24"/>
      <c r="P33" s="182"/>
      <c r="Q33" s="33">
        <v>953</v>
      </c>
      <c r="R33" s="24">
        <v>75</v>
      </c>
      <c r="T33" s="136"/>
      <c r="U33" s="108"/>
      <c r="V33" s="108" t="s">
        <v>68</v>
      </c>
    </row>
    <row r="34" spans="1:22" ht="22.5" customHeight="1" x14ac:dyDescent="0.15">
      <c r="A34" s="40"/>
      <c r="B34" s="48" t="s">
        <v>69</v>
      </c>
      <c r="C34" s="22">
        <f t="shared" si="1"/>
        <v>107</v>
      </c>
      <c r="D34" s="23">
        <v>107</v>
      </c>
      <c r="E34" s="24">
        <v>44</v>
      </c>
      <c r="F34" s="25"/>
      <c r="G34" s="24"/>
      <c r="H34" s="179"/>
      <c r="I34" s="27">
        <f t="shared" si="2"/>
        <v>3626</v>
      </c>
      <c r="J34" s="23">
        <v>3626</v>
      </c>
      <c r="K34" s="28">
        <v>1323</v>
      </c>
      <c r="L34" s="24"/>
      <c r="M34" s="25"/>
      <c r="N34" s="29"/>
      <c r="O34" s="24"/>
      <c r="P34" s="182"/>
      <c r="Q34" s="33">
        <v>415</v>
      </c>
      <c r="R34" s="24">
        <v>54</v>
      </c>
      <c r="T34" s="136"/>
      <c r="U34" s="108"/>
      <c r="V34" s="108" t="s">
        <v>70</v>
      </c>
    </row>
    <row r="35" spans="1:22" ht="22.5" customHeight="1" x14ac:dyDescent="0.15">
      <c r="A35" s="40"/>
      <c r="B35" s="46" t="s">
        <v>71</v>
      </c>
      <c r="C35" s="22">
        <f t="shared" si="1"/>
        <v>151</v>
      </c>
      <c r="D35" s="23">
        <v>151</v>
      </c>
      <c r="E35" s="24">
        <v>78</v>
      </c>
      <c r="F35" s="25"/>
      <c r="G35" s="24"/>
      <c r="H35" s="179"/>
      <c r="I35" s="27">
        <f t="shared" si="2"/>
        <v>5308</v>
      </c>
      <c r="J35" s="23">
        <v>5308</v>
      </c>
      <c r="K35" s="28">
        <v>2956</v>
      </c>
      <c r="L35" s="24"/>
      <c r="M35" s="25"/>
      <c r="N35" s="29"/>
      <c r="O35" s="24"/>
      <c r="P35" s="182"/>
      <c r="Q35" s="33">
        <v>1578</v>
      </c>
      <c r="R35" s="24">
        <v>82</v>
      </c>
      <c r="T35" s="136"/>
      <c r="U35" s="108"/>
      <c r="V35" s="108" t="s">
        <v>72</v>
      </c>
    </row>
    <row r="36" spans="1:22" ht="22.5" customHeight="1" x14ac:dyDescent="0.15">
      <c r="A36" s="40"/>
      <c r="B36" s="47" t="s">
        <v>73</v>
      </c>
      <c r="C36" s="22">
        <f t="shared" si="1"/>
        <v>131</v>
      </c>
      <c r="D36" s="23">
        <v>131</v>
      </c>
      <c r="E36" s="24">
        <v>65</v>
      </c>
      <c r="F36" s="25"/>
      <c r="G36" s="24"/>
      <c r="H36" s="179"/>
      <c r="I36" s="27">
        <f t="shared" si="2"/>
        <v>3467</v>
      </c>
      <c r="J36" s="23">
        <v>3467</v>
      </c>
      <c r="K36" s="28">
        <v>1427</v>
      </c>
      <c r="L36" s="24"/>
      <c r="M36" s="25"/>
      <c r="N36" s="29"/>
      <c r="O36" s="24"/>
      <c r="P36" s="182"/>
      <c r="Q36" s="50">
        <v>2738</v>
      </c>
      <c r="R36" s="24">
        <v>126</v>
      </c>
      <c r="T36" s="136"/>
      <c r="U36" s="108"/>
      <c r="V36" s="108" t="s">
        <v>74</v>
      </c>
    </row>
    <row r="37" spans="1:22" ht="22.5" customHeight="1" x14ac:dyDescent="0.15">
      <c r="A37" s="40"/>
      <c r="B37" s="46" t="s">
        <v>75</v>
      </c>
      <c r="C37" s="22">
        <f t="shared" si="1"/>
        <v>450</v>
      </c>
      <c r="D37" s="23">
        <v>450</v>
      </c>
      <c r="E37" s="24">
        <v>229</v>
      </c>
      <c r="F37" s="25"/>
      <c r="G37" s="24"/>
      <c r="H37" s="179"/>
      <c r="I37" s="27">
        <f t="shared" si="2"/>
        <v>16365</v>
      </c>
      <c r="J37" s="23">
        <v>16365</v>
      </c>
      <c r="K37" s="28">
        <v>7236</v>
      </c>
      <c r="L37" s="24"/>
      <c r="M37" s="25"/>
      <c r="N37" s="29"/>
      <c r="O37" s="24"/>
      <c r="P37" s="182"/>
      <c r="Q37" s="50">
        <v>641</v>
      </c>
      <c r="R37" s="24">
        <v>56</v>
      </c>
      <c r="T37" s="136"/>
      <c r="U37" s="108"/>
      <c r="V37" s="108" t="s">
        <v>76</v>
      </c>
    </row>
    <row r="38" spans="1:22" ht="22.5" customHeight="1" x14ac:dyDescent="0.15">
      <c r="A38" s="40"/>
      <c r="B38" s="46" t="s">
        <v>77</v>
      </c>
      <c r="C38" s="22">
        <f t="shared" si="1"/>
        <v>175</v>
      </c>
      <c r="D38" s="23">
        <v>175</v>
      </c>
      <c r="E38" s="24">
        <v>96</v>
      </c>
      <c r="F38" s="25"/>
      <c r="G38" s="24"/>
      <c r="H38" s="179"/>
      <c r="I38" s="27">
        <f t="shared" si="2"/>
        <v>4046</v>
      </c>
      <c r="J38" s="23">
        <v>4046</v>
      </c>
      <c r="K38" s="28">
        <v>2402</v>
      </c>
      <c r="L38" s="24"/>
      <c r="M38" s="25"/>
      <c r="N38" s="29"/>
      <c r="O38" s="24"/>
      <c r="P38" s="182"/>
      <c r="Q38" s="50">
        <v>1902</v>
      </c>
      <c r="R38" s="24">
        <v>79</v>
      </c>
      <c r="T38" s="136"/>
      <c r="U38" s="108"/>
      <c r="V38" s="108" t="s">
        <v>78</v>
      </c>
    </row>
    <row r="39" spans="1:22" ht="22.5" customHeight="1" x14ac:dyDescent="0.15">
      <c r="A39" s="42"/>
      <c r="B39" s="47" t="s">
        <v>79</v>
      </c>
      <c r="C39" s="22">
        <f t="shared" si="1"/>
        <v>114</v>
      </c>
      <c r="D39" s="23">
        <v>114</v>
      </c>
      <c r="E39" s="24">
        <v>67</v>
      </c>
      <c r="F39" s="25"/>
      <c r="G39" s="24"/>
      <c r="H39" s="179"/>
      <c r="I39" s="51">
        <f t="shared" si="2"/>
        <v>3369</v>
      </c>
      <c r="J39" s="23">
        <v>3369</v>
      </c>
      <c r="K39" s="28">
        <v>2024</v>
      </c>
      <c r="L39" s="24"/>
      <c r="M39" s="25"/>
      <c r="N39" s="29"/>
      <c r="O39" s="24"/>
      <c r="P39" s="182"/>
      <c r="Q39" s="51">
        <v>1342</v>
      </c>
      <c r="R39" s="24">
        <v>148</v>
      </c>
      <c r="T39" s="136"/>
      <c r="U39" s="108"/>
      <c r="V39" s="108" t="s">
        <v>80</v>
      </c>
    </row>
    <row r="40" spans="1:22" ht="22.5" customHeight="1" x14ac:dyDescent="0.15">
      <c r="A40" s="52"/>
      <c r="B40" s="46" t="s">
        <v>81</v>
      </c>
      <c r="C40" s="22">
        <f t="shared" si="1"/>
        <v>187</v>
      </c>
      <c r="D40" s="23">
        <v>187</v>
      </c>
      <c r="E40" s="24">
        <v>99</v>
      </c>
      <c r="F40" s="25"/>
      <c r="G40" s="24"/>
      <c r="H40" s="179"/>
      <c r="I40" s="51">
        <f t="shared" si="2"/>
        <v>5148</v>
      </c>
      <c r="J40" s="23">
        <v>5148</v>
      </c>
      <c r="K40" s="28">
        <v>2782</v>
      </c>
      <c r="L40" s="24"/>
      <c r="M40" s="25"/>
      <c r="N40" s="29"/>
      <c r="O40" s="24"/>
      <c r="P40" s="182"/>
      <c r="Q40" s="51">
        <v>3089</v>
      </c>
      <c r="R40" s="24">
        <v>256</v>
      </c>
      <c r="T40" s="136"/>
      <c r="U40" s="108"/>
      <c r="V40" s="108" t="s">
        <v>82</v>
      </c>
    </row>
    <row r="41" spans="1:22" ht="22.5" customHeight="1" x14ac:dyDescent="0.15">
      <c r="A41" s="40"/>
      <c r="B41" s="48" t="s">
        <v>83</v>
      </c>
      <c r="C41" s="22">
        <f t="shared" si="1"/>
        <v>755</v>
      </c>
      <c r="D41" s="23">
        <v>755</v>
      </c>
      <c r="E41" s="24">
        <v>415</v>
      </c>
      <c r="F41" s="25"/>
      <c r="G41" s="24"/>
      <c r="H41" s="179"/>
      <c r="I41" s="27">
        <f t="shared" si="2"/>
        <v>16225</v>
      </c>
      <c r="J41" s="23">
        <v>16225</v>
      </c>
      <c r="K41" s="28">
        <v>8008</v>
      </c>
      <c r="L41" s="24"/>
      <c r="M41" s="25"/>
      <c r="N41" s="29"/>
      <c r="O41" s="24"/>
      <c r="P41" s="182"/>
      <c r="Q41" s="50">
        <v>3321</v>
      </c>
      <c r="R41" s="24">
        <v>131</v>
      </c>
      <c r="T41" s="136"/>
      <c r="U41" s="108"/>
      <c r="V41" s="108" t="s">
        <v>84</v>
      </c>
    </row>
    <row r="42" spans="1:22" ht="22.5" customHeight="1" x14ac:dyDescent="0.15">
      <c r="A42" s="40"/>
      <c r="B42" s="46" t="s">
        <v>85</v>
      </c>
      <c r="C42" s="22">
        <f t="shared" si="1"/>
        <v>27</v>
      </c>
      <c r="D42" s="23">
        <v>27</v>
      </c>
      <c r="E42" s="24">
        <v>16</v>
      </c>
      <c r="F42" s="25"/>
      <c r="G42" s="24"/>
      <c r="H42" s="179"/>
      <c r="I42" s="27">
        <f t="shared" si="2"/>
        <v>813</v>
      </c>
      <c r="J42" s="23">
        <v>813</v>
      </c>
      <c r="K42" s="28">
        <v>248</v>
      </c>
      <c r="L42" s="24"/>
      <c r="M42" s="25"/>
      <c r="N42" s="29"/>
      <c r="O42" s="24"/>
      <c r="P42" s="182"/>
      <c r="Q42" s="50">
        <v>733</v>
      </c>
      <c r="R42" s="24">
        <v>37</v>
      </c>
      <c r="T42" s="136"/>
      <c r="U42" s="108"/>
      <c r="V42" s="108" t="s">
        <v>81</v>
      </c>
    </row>
    <row r="43" spans="1:22" ht="22.5" customHeight="1" x14ac:dyDescent="0.15">
      <c r="A43" s="42"/>
      <c r="B43" s="49" t="s">
        <v>86</v>
      </c>
      <c r="C43" s="22">
        <f t="shared" si="1"/>
        <v>39</v>
      </c>
      <c r="D43" s="23">
        <v>39</v>
      </c>
      <c r="E43" s="24">
        <v>18</v>
      </c>
      <c r="F43" s="25"/>
      <c r="G43" s="24"/>
      <c r="H43" s="179"/>
      <c r="I43" s="27">
        <f t="shared" si="2"/>
        <v>1452</v>
      </c>
      <c r="J43" s="23">
        <v>1452</v>
      </c>
      <c r="K43" s="28">
        <v>610</v>
      </c>
      <c r="L43" s="24"/>
      <c r="M43" s="25"/>
      <c r="N43" s="29"/>
      <c r="O43" s="24"/>
      <c r="P43" s="182"/>
      <c r="Q43" s="50">
        <v>261</v>
      </c>
      <c r="R43" s="24">
        <v>27</v>
      </c>
      <c r="T43" s="136"/>
      <c r="U43" s="108"/>
      <c r="V43" s="108" t="s">
        <v>87</v>
      </c>
    </row>
    <row r="44" spans="1:22" ht="22.5" customHeight="1" x14ac:dyDescent="0.15">
      <c r="A44" s="172" t="s">
        <v>88</v>
      </c>
      <c r="B44" s="181"/>
      <c r="C44" s="22">
        <f t="shared" si="1"/>
        <v>5833</v>
      </c>
      <c r="D44" s="23">
        <v>5833</v>
      </c>
      <c r="E44" s="24">
        <v>948</v>
      </c>
      <c r="F44" s="25"/>
      <c r="G44" s="24"/>
      <c r="H44" s="179"/>
      <c r="I44" s="27">
        <f t="shared" si="2"/>
        <v>122185</v>
      </c>
      <c r="J44" s="23">
        <v>122185</v>
      </c>
      <c r="K44" s="28">
        <v>50990</v>
      </c>
      <c r="L44" s="24">
        <v>1086</v>
      </c>
      <c r="M44" s="25"/>
      <c r="N44" s="29"/>
      <c r="O44" s="24"/>
      <c r="P44" s="182"/>
      <c r="Q44" s="53">
        <v>13872</v>
      </c>
      <c r="R44" s="24">
        <v>159</v>
      </c>
      <c r="T44" s="136"/>
      <c r="U44" s="108"/>
      <c r="V44" s="108" t="s">
        <v>89</v>
      </c>
    </row>
    <row r="45" spans="1:22" ht="22.5" customHeight="1" x14ac:dyDescent="0.15">
      <c r="A45" s="172" t="s">
        <v>90</v>
      </c>
      <c r="B45" s="181"/>
      <c r="C45" s="22">
        <f t="shared" si="1"/>
        <v>3206</v>
      </c>
      <c r="D45" s="23">
        <v>3206</v>
      </c>
      <c r="E45" s="24">
        <v>888</v>
      </c>
      <c r="F45" s="25"/>
      <c r="G45" s="24"/>
      <c r="H45" s="180"/>
      <c r="I45" s="27">
        <f t="shared" si="2"/>
        <v>85438</v>
      </c>
      <c r="J45" s="23">
        <v>85438</v>
      </c>
      <c r="K45" s="28">
        <v>34757</v>
      </c>
      <c r="L45" s="24">
        <v>35</v>
      </c>
      <c r="M45" s="25"/>
      <c r="N45" s="29"/>
      <c r="O45" s="24"/>
      <c r="P45" s="135"/>
      <c r="Q45" s="33">
        <v>5125</v>
      </c>
      <c r="R45" s="24">
        <v>44</v>
      </c>
      <c r="T45" s="136"/>
      <c r="U45" s="108"/>
      <c r="V45" s="108" t="s">
        <v>91</v>
      </c>
    </row>
    <row r="46" spans="1:22" ht="22.5" customHeight="1" x14ac:dyDescent="0.15">
      <c r="A46" s="172" t="s">
        <v>92</v>
      </c>
      <c r="B46" s="181"/>
      <c r="C46" s="22">
        <f t="shared" si="1"/>
        <v>15468</v>
      </c>
      <c r="D46" s="23">
        <v>15468</v>
      </c>
      <c r="E46" s="24">
        <v>1904</v>
      </c>
      <c r="F46" s="25"/>
      <c r="G46" s="24"/>
      <c r="H46" s="178">
        <f>(C46+C47)*100/T46</f>
        <v>41.058223101760234</v>
      </c>
      <c r="I46" s="27">
        <f t="shared" si="2"/>
        <v>235186</v>
      </c>
      <c r="J46" s="23">
        <v>235186</v>
      </c>
      <c r="K46" s="28">
        <v>80205</v>
      </c>
      <c r="L46" s="24">
        <v>8584</v>
      </c>
      <c r="M46" s="25"/>
      <c r="N46" s="29"/>
      <c r="O46" s="24"/>
      <c r="P46" s="134">
        <f>(I46+I47)/T46</f>
        <v>5.0887199250078119</v>
      </c>
      <c r="Q46" s="33">
        <v>20634</v>
      </c>
      <c r="R46" s="24">
        <v>89</v>
      </c>
      <c r="T46" s="136">
        <v>48005</v>
      </c>
      <c r="U46" s="145" t="s">
        <v>92</v>
      </c>
      <c r="V46" s="145"/>
    </row>
    <row r="47" spans="1:22" ht="22.5" customHeight="1" x14ac:dyDescent="0.15">
      <c r="A47" s="35"/>
      <c r="B47" s="54" t="s">
        <v>93</v>
      </c>
      <c r="C47" s="22">
        <f t="shared" si="1"/>
        <v>4242</v>
      </c>
      <c r="D47" s="37">
        <v>4242</v>
      </c>
      <c r="E47" s="24">
        <v>647</v>
      </c>
      <c r="F47" s="25"/>
      <c r="G47" s="24"/>
      <c r="H47" s="180"/>
      <c r="I47" s="27">
        <f t="shared" si="2"/>
        <v>9098</v>
      </c>
      <c r="J47" s="23">
        <v>9098</v>
      </c>
      <c r="K47" s="28">
        <v>2916</v>
      </c>
      <c r="L47" s="24">
        <v>0</v>
      </c>
      <c r="M47" s="25"/>
      <c r="N47" s="29"/>
      <c r="O47" s="24"/>
      <c r="P47" s="135"/>
      <c r="Q47" s="33">
        <v>156</v>
      </c>
      <c r="R47" s="24">
        <v>4</v>
      </c>
      <c r="T47" s="136"/>
      <c r="U47" s="108"/>
      <c r="V47" s="110" t="s">
        <v>94</v>
      </c>
    </row>
    <row r="48" spans="1:22" ht="22.5" customHeight="1" x14ac:dyDescent="0.15">
      <c r="A48" s="130" t="s">
        <v>95</v>
      </c>
      <c r="B48" s="170"/>
      <c r="C48" s="22">
        <f t="shared" si="1"/>
        <v>25410</v>
      </c>
      <c r="D48" s="23">
        <v>25410</v>
      </c>
      <c r="E48" s="24">
        <v>1837</v>
      </c>
      <c r="F48" s="25"/>
      <c r="G48" s="24"/>
      <c r="H48" s="26">
        <f>C48*100/T48</f>
        <v>51.511281396338866</v>
      </c>
      <c r="I48" s="27">
        <f t="shared" si="2"/>
        <v>224288</v>
      </c>
      <c r="J48" s="23">
        <v>224288</v>
      </c>
      <c r="K48" s="28">
        <v>90833</v>
      </c>
      <c r="L48" s="24">
        <v>5916</v>
      </c>
      <c r="M48" s="25"/>
      <c r="N48" s="29"/>
      <c r="O48" s="24"/>
      <c r="P48" s="30">
        <f>I48/T48</f>
        <v>4.5467777575057271</v>
      </c>
      <c r="Q48" s="33">
        <v>4097</v>
      </c>
      <c r="R48" s="24">
        <v>53</v>
      </c>
      <c r="T48" s="127">
        <v>49329</v>
      </c>
      <c r="U48" s="137" t="s">
        <v>95</v>
      </c>
      <c r="V48" s="137"/>
    </row>
    <row r="49" spans="1:22" ht="22.5" customHeight="1" x14ac:dyDescent="0.15">
      <c r="A49" s="130" t="s">
        <v>96</v>
      </c>
      <c r="B49" s="170"/>
      <c r="C49" s="22">
        <f t="shared" si="1"/>
        <v>23748</v>
      </c>
      <c r="D49" s="37">
        <v>23748</v>
      </c>
      <c r="E49" s="24">
        <v>3052</v>
      </c>
      <c r="F49" s="25"/>
      <c r="G49" s="24"/>
      <c r="H49" s="26">
        <f>C49*100/T49</f>
        <v>57.947391537748281</v>
      </c>
      <c r="I49" s="27">
        <f t="shared" si="2"/>
        <v>196583</v>
      </c>
      <c r="J49" s="23">
        <v>196583</v>
      </c>
      <c r="K49" s="28">
        <v>69514</v>
      </c>
      <c r="L49" s="24">
        <v>2398</v>
      </c>
      <c r="M49" s="25"/>
      <c r="N49" s="29"/>
      <c r="O49" s="24"/>
      <c r="P49" s="30">
        <f>I49/T49</f>
        <v>4.7968132350788153</v>
      </c>
      <c r="Q49" s="33">
        <v>6350</v>
      </c>
      <c r="R49" s="24">
        <v>47</v>
      </c>
      <c r="T49" s="127">
        <v>40982</v>
      </c>
      <c r="U49" s="137" t="s">
        <v>96</v>
      </c>
      <c r="V49" s="137"/>
    </row>
    <row r="50" spans="1:22" ht="22.5" customHeight="1" x14ac:dyDescent="0.15">
      <c r="A50" s="183" t="s">
        <v>97</v>
      </c>
      <c r="B50" s="184"/>
      <c r="C50" s="22">
        <f t="shared" si="1"/>
        <v>60325</v>
      </c>
      <c r="D50" s="23">
        <v>60325</v>
      </c>
      <c r="E50" s="24">
        <v>1900</v>
      </c>
      <c r="F50" s="25"/>
      <c r="G50" s="24"/>
      <c r="H50" s="178">
        <f>(C50+C51)*100/T50</f>
        <v>102.18223992430832</v>
      </c>
      <c r="I50" s="27">
        <f t="shared" si="2"/>
        <v>353846</v>
      </c>
      <c r="J50" s="23">
        <v>353846</v>
      </c>
      <c r="K50" s="28">
        <v>157105</v>
      </c>
      <c r="L50" s="24">
        <v>9869</v>
      </c>
      <c r="M50" s="25"/>
      <c r="N50" s="29"/>
      <c r="O50" s="24"/>
      <c r="P50" s="134">
        <f>(I50+I51)/T50</f>
        <v>5.9208899876390602</v>
      </c>
      <c r="Q50" s="33">
        <v>4828</v>
      </c>
      <c r="R50" s="24">
        <v>56</v>
      </c>
      <c r="T50" s="136">
        <v>65529</v>
      </c>
      <c r="U50" s="137" t="s">
        <v>97</v>
      </c>
      <c r="V50" s="137"/>
    </row>
    <row r="51" spans="1:22" ht="22.5" customHeight="1" x14ac:dyDescent="0.15">
      <c r="A51" s="183" t="s">
        <v>98</v>
      </c>
      <c r="B51" s="173"/>
      <c r="C51" s="22">
        <f t="shared" si="1"/>
        <v>6634</v>
      </c>
      <c r="D51" s="56">
        <v>6634</v>
      </c>
      <c r="E51" s="43">
        <v>328</v>
      </c>
      <c r="F51" s="25"/>
      <c r="G51" s="24"/>
      <c r="H51" s="180"/>
      <c r="I51" s="27">
        <f t="shared" si="2"/>
        <v>34144</v>
      </c>
      <c r="J51" s="23">
        <v>34144</v>
      </c>
      <c r="K51" s="28">
        <v>14027</v>
      </c>
      <c r="L51" s="24">
        <v>1896</v>
      </c>
      <c r="M51" s="25"/>
      <c r="N51" s="29"/>
      <c r="O51" s="24"/>
      <c r="P51" s="135"/>
      <c r="Q51" s="33">
        <v>994</v>
      </c>
      <c r="R51" s="24">
        <v>17</v>
      </c>
      <c r="T51" s="136"/>
      <c r="U51" s="137" t="s">
        <v>98</v>
      </c>
      <c r="V51" s="185"/>
    </row>
    <row r="52" spans="1:22" ht="22.5" customHeight="1" x14ac:dyDescent="0.15">
      <c r="A52" s="172" t="s">
        <v>99</v>
      </c>
      <c r="B52" s="181"/>
      <c r="C52" s="187">
        <f t="shared" si="1"/>
        <v>13692</v>
      </c>
      <c r="D52" s="190">
        <v>13692</v>
      </c>
      <c r="E52" s="193">
        <v>1371</v>
      </c>
      <c r="F52" s="118"/>
      <c r="G52" s="117"/>
      <c r="H52" s="178">
        <f>(C52+C53+C54)*100/T52</f>
        <v>43.191066527869786</v>
      </c>
      <c r="I52" s="27">
        <f t="shared" si="2"/>
        <v>157728</v>
      </c>
      <c r="J52" s="23">
        <v>157728</v>
      </c>
      <c r="K52" s="28">
        <v>74285</v>
      </c>
      <c r="L52" s="24">
        <v>2764</v>
      </c>
      <c r="M52" s="25"/>
      <c r="N52" s="29"/>
      <c r="O52" s="24"/>
      <c r="P52" s="134">
        <f>(I52+I53+I54)/T52</f>
        <v>5.2877511750417971</v>
      </c>
      <c r="Q52" s="33">
        <v>15693</v>
      </c>
      <c r="R52" s="24">
        <v>52</v>
      </c>
      <c r="T52" s="136">
        <v>31701</v>
      </c>
      <c r="U52" s="145" t="s">
        <v>99</v>
      </c>
      <c r="V52" s="145"/>
    </row>
    <row r="53" spans="1:22" ht="22.5" customHeight="1" x14ac:dyDescent="0.15">
      <c r="A53" s="35"/>
      <c r="B53" s="49" t="s">
        <v>100</v>
      </c>
      <c r="C53" s="188"/>
      <c r="D53" s="191"/>
      <c r="E53" s="194"/>
      <c r="F53" s="120"/>
      <c r="G53" s="119"/>
      <c r="H53" s="179"/>
      <c r="I53" s="27">
        <f t="shared" si="2"/>
        <v>3960</v>
      </c>
      <c r="J53" s="23">
        <v>3960</v>
      </c>
      <c r="K53" s="28">
        <v>2420</v>
      </c>
      <c r="L53" s="24">
        <v>104</v>
      </c>
      <c r="M53" s="25"/>
      <c r="N53" s="29"/>
      <c r="O53" s="24"/>
      <c r="P53" s="182"/>
      <c r="Q53" s="33">
        <v>24</v>
      </c>
      <c r="R53" s="24">
        <v>2</v>
      </c>
      <c r="T53" s="136"/>
      <c r="U53" s="108"/>
      <c r="V53" s="110" t="s">
        <v>101</v>
      </c>
    </row>
    <row r="54" spans="1:22" ht="22.5" customHeight="1" x14ac:dyDescent="0.15">
      <c r="A54" s="35"/>
      <c r="B54" s="55" t="s">
        <v>102</v>
      </c>
      <c r="C54" s="189"/>
      <c r="D54" s="192"/>
      <c r="E54" s="195"/>
      <c r="F54" s="123"/>
      <c r="G54" s="122"/>
      <c r="H54" s="180"/>
      <c r="I54" s="27">
        <f t="shared" si="2"/>
        <v>5939</v>
      </c>
      <c r="J54" s="23">
        <v>5939</v>
      </c>
      <c r="K54" s="28">
        <v>3785</v>
      </c>
      <c r="L54" s="24">
        <v>211</v>
      </c>
      <c r="M54" s="25"/>
      <c r="N54" s="29"/>
      <c r="O54" s="24"/>
      <c r="P54" s="135"/>
      <c r="Q54" s="33">
        <v>96</v>
      </c>
      <c r="R54" s="24">
        <v>2</v>
      </c>
      <c r="T54" s="136"/>
      <c r="U54" s="108"/>
      <c r="V54" s="110" t="s">
        <v>102</v>
      </c>
    </row>
    <row r="55" spans="1:22" ht="22.5" customHeight="1" x14ac:dyDescent="0.15">
      <c r="A55" s="172" t="s">
        <v>103</v>
      </c>
      <c r="B55" s="186"/>
      <c r="C55" s="22">
        <f t="shared" si="1"/>
        <v>19007</v>
      </c>
      <c r="D55" s="23">
        <v>19007</v>
      </c>
      <c r="E55" s="24">
        <v>923</v>
      </c>
      <c r="F55" s="25"/>
      <c r="G55" s="24"/>
      <c r="H55" s="178">
        <f>(C55+C56+C57+C58)*100/T55</f>
        <v>47.873205741626798</v>
      </c>
      <c r="I55" s="27">
        <f t="shared" si="2"/>
        <v>127457</v>
      </c>
      <c r="J55" s="23">
        <v>127457</v>
      </c>
      <c r="K55" s="28">
        <v>56675</v>
      </c>
      <c r="L55" s="24">
        <v>559</v>
      </c>
      <c r="M55" s="25"/>
      <c r="N55" s="29"/>
      <c r="O55" s="24"/>
      <c r="P55" s="134">
        <f>(I55+I56+I57+I58)/T55</f>
        <v>3.2165071770334928</v>
      </c>
      <c r="Q55" s="33">
        <v>3116</v>
      </c>
      <c r="R55" s="24">
        <v>35</v>
      </c>
      <c r="T55" s="136">
        <v>41800</v>
      </c>
      <c r="U55" s="145" t="s">
        <v>103</v>
      </c>
      <c r="V55" s="145"/>
    </row>
    <row r="56" spans="1:22" ht="22.5" customHeight="1" x14ac:dyDescent="0.15">
      <c r="A56" s="40"/>
      <c r="B56" s="52" t="s">
        <v>104</v>
      </c>
      <c r="C56" s="22">
        <f t="shared" si="1"/>
        <v>104</v>
      </c>
      <c r="D56" s="23">
        <v>104</v>
      </c>
      <c r="E56" s="24">
        <v>7</v>
      </c>
      <c r="F56" s="25"/>
      <c r="G56" s="24"/>
      <c r="H56" s="179"/>
      <c r="I56" s="27">
        <f t="shared" si="2"/>
        <v>1035</v>
      </c>
      <c r="J56" s="23">
        <v>1035</v>
      </c>
      <c r="K56" s="28">
        <v>450</v>
      </c>
      <c r="L56" s="24"/>
      <c r="M56" s="25"/>
      <c r="N56" s="29"/>
      <c r="O56" s="24"/>
      <c r="P56" s="182"/>
      <c r="Q56" s="33"/>
      <c r="R56" s="24"/>
      <c r="T56" s="136"/>
      <c r="U56" s="108"/>
      <c r="V56" s="110" t="s">
        <v>104</v>
      </c>
    </row>
    <row r="57" spans="1:22" ht="22.5" customHeight="1" x14ac:dyDescent="0.15">
      <c r="A57" s="40"/>
      <c r="B57" s="47" t="s">
        <v>105</v>
      </c>
      <c r="C57" s="22">
        <f t="shared" si="1"/>
        <v>91</v>
      </c>
      <c r="D57" s="23">
        <v>91</v>
      </c>
      <c r="E57" s="24">
        <v>22</v>
      </c>
      <c r="F57" s="25"/>
      <c r="G57" s="24"/>
      <c r="H57" s="179"/>
      <c r="I57" s="27">
        <f t="shared" si="2"/>
        <v>244</v>
      </c>
      <c r="J57" s="23">
        <v>244</v>
      </c>
      <c r="K57" s="28">
        <v>150</v>
      </c>
      <c r="L57" s="24"/>
      <c r="M57" s="25"/>
      <c r="N57" s="29"/>
      <c r="O57" s="24"/>
      <c r="P57" s="182"/>
      <c r="Q57" s="33"/>
      <c r="R57" s="24"/>
      <c r="T57" s="136"/>
      <c r="U57" s="108"/>
      <c r="V57" s="110" t="s">
        <v>105</v>
      </c>
    </row>
    <row r="58" spans="1:22" ht="22.5" customHeight="1" x14ac:dyDescent="0.15">
      <c r="A58" s="42"/>
      <c r="B58" s="47" t="s">
        <v>106</v>
      </c>
      <c r="C58" s="22">
        <f t="shared" si="1"/>
        <v>809</v>
      </c>
      <c r="D58" s="23">
        <v>809</v>
      </c>
      <c r="E58" s="24">
        <v>32</v>
      </c>
      <c r="F58" s="25"/>
      <c r="G58" s="24"/>
      <c r="H58" s="180"/>
      <c r="I58" s="27">
        <f t="shared" si="2"/>
        <v>5714</v>
      </c>
      <c r="J58" s="23">
        <v>5714</v>
      </c>
      <c r="K58" s="28">
        <v>3645</v>
      </c>
      <c r="L58" s="24"/>
      <c r="M58" s="25"/>
      <c r="N58" s="29"/>
      <c r="O58" s="24"/>
      <c r="P58" s="135"/>
      <c r="Q58" s="33">
        <v>6</v>
      </c>
      <c r="R58" s="24">
        <v>155</v>
      </c>
      <c r="T58" s="136"/>
      <c r="U58" s="108"/>
      <c r="V58" s="108" t="s">
        <v>106</v>
      </c>
    </row>
    <row r="59" spans="1:22" ht="22.5" customHeight="1" x14ac:dyDescent="0.15">
      <c r="A59" s="144" t="s">
        <v>107</v>
      </c>
      <c r="B59" s="186"/>
      <c r="C59" s="22">
        <f t="shared" si="1"/>
        <v>23693</v>
      </c>
      <c r="D59" s="23">
        <v>23693</v>
      </c>
      <c r="E59" s="24">
        <v>1305</v>
      </c>
      <c r="F59" s="25"/>
      <c r="G59" s="24"/>
      <c r="H59" s="26">
        <f>C59*100/T59</f>
        <v>92.158388113112139</v>
      </c>
      <c r="I59" s="27">
        <f t="shared" si="2"/>
        <v>124974</v>
      </c>
      <c r="J59" s="23">
        <v>124974</v>
      </c>
      <c r="K59" s="28">
        <v>45957</v>
      </c>
      <c r="L59" s="24">
        <v>3821</v>
      </c>
      <c r="M59" s="25"/>
      <c r="N59" s="29"/>
      <c r="O59" s="24"/>
      <c r="P59" s="30">
        <f>I59/T59</f>
        <v>4.8610992259520014</v>
      </c>
      <c r="Q59" s="33">
        <v>6665</v>
      </c>
      <c r="R59" s="24">
        <v>47</v>
      </c>
      <c r="T59" s="127">
        <v>25709</v>
      </c>
      <c r="U59" s="145" t="s">
        <v>108</v>
      </c>
      <c r="V59" s="138"/>
    </row>
    <row r="60" spans="1:22" ht="22.5" customHeight="1" x14ac:dyDescent="0.15">
      <c r="A60" s="144" t="s">
        <v>109</v>
      </c>
      <c r="B60" s="186"/>
      <c r="C60" s="22">
        <f t="shared" si="1"/>
        <v>13331</v>
      </c>
      <c r="D60" s="37">
        <v>13331</v>
      </c>
      <c r="E60" s="24">
        <v>958</v>
      </c>
      <c r="F60" s="25"/>
      <c r="G60" s="24"/>
      <c r="H60" s="26">
        <f>C60*100/T60</f>
        <v>69.331183690451425</v>
      </c>
      <c r="I60" s="27">
        <f t="shared" si="2"/>
        <v>59164</v>
      </c>
      <c r="J60" s="23">
        <v>51708</v>
      </c>
      <c r="K60" s="28">
        <v>13186</v>
      </c>
      <c r="L60" s="24">
        <v>689</v>
      </c>
      <c r="M60" s="25">
        <v>7456</v>
      </c>
      <c r="N60" s="29">
        <v>762</v>
      </c>
      <c r="O60" s="24">
        <v>181</v>
      </c>
      <c r="P60" s="30">
        <f>I60/T60</f>
        <v>3.0769710838360722</v>
      </c>
      <c r="Q60" s="57">
        <v>14075</v>
      </c>
      <c r="R60" s="58">
        <v>214</v>
      </c>
      <c r="T60" s="127">
        <v>19228</v>
      </c>
      <c r="U60" s="145" t="s">
        <v>110</v>
      </c>
      <c r="V60" s="138"/>
    </row>
    <row r="61" spans="1:22" ht="22.5" customHeight="1" x14ac:dyDescent="0.15">
      <c r="A61" s="144" t="s">
        <v>111</v>
      </c>
      <c r="B61" s="131"/>
      <c r="C61" s="22">
        <f t="shared" si="1"/>
        <v>21960</v>
      </c>
      <c r="D61" s="23">
        <v>21960</v>
      </c>
      <c r="E61" s="43">
        <v>4528</v>
      </c>
      <c r="F61" s="25"/>
      <c r="G61" s="24"/>
      <c r="H61" s="26">
        <f>C61*100/T61</f>
        <v>40.059834360976325</v>
      </c>
      <c r="I61" s="27">
        <f t="shared" si="2"/>
        <v>212550</v>
      </c>
      <c r="J61" s="22">
        <v>212550</v>
      </c>
      <c r="K61" s="59">
        <v>72923</v>
      </c>
      <c r="L61" s="43">
        <v>4024</v>
      </c>
      <c r="M61" s="25"/>
      <c r="N61" s="29"/>
      <c r="O61" s="24"/>
      <c r="P61" s="30">
        <f>I61/T61</f>
        <v>3.8773760443649894</v>
      </c>
      <c r="Q61" s="33">
        <v>15525</v>
      </c>
      <c r="R61" s="60">
        <v>63</v>
      </c>
      <c r="T61" s="127">
        <v>54818</v>
      </c>
      <c r="U61" s="145" t="s">
        <v>112</v>
      </c>
      <c r="V61" s="138"/>
    </row>
    <row r="62" spans="1:22" ht="22.5" customHeight="1" x14ac:dyDescent="0.15">
      <c r="A62" s="172" t="s">
        <v>113</v>
      </c>
      <c r="B62" s="131"/>
      <c r="C62" s="116">
        <f>D62+F62</f>
        <v>27939</v>
      </c>
      <c r="D62" s="124">
        <v>27939</v>
      </c>
      <c r="E62" s="125">
        <v>4218</v>
      </c>
      <c r="F62" s="124"/>
      <c r="G62" s="125"/>
      <c r="H62" s="178">
        <f>C62*100/T62</f>
        <v>42.349142831158204</v>
      </c>
      <c r="I62" s="27">
        <f t="shared" si="2"/>
        <v>393985</v>
      </c>
      <c r="J62" s="61">
        <v>393985</v>
      </c>
      <c r="K62" s="62">
        <v>127179</v>
      </c>
      <c r="L62" s="63">
        <v>23821</v>
      </c>
      <c r="M62" s="25"/>
      <c r="N62" s="29"/>
      <c r="O62" s="24"/>
      <c r="P62" s="134">
        <f>(I62+I63+I64+I65+I66+I67+I68+I69+I70)/T62</f>
        <v>9.7278735240174008</v>
      </c>
      <c r="Q62" s="64">
        <v>21910</v>
      </c>
      <c r="R62" s="63">
        <v>103</v>
      </c>
      <c r="T62" s="136">
        <v>65973</v>
      </c>
      <c r="U62" s="145" t="s">
        <v>114</v>
      </c>
      <c r="V62" s="138"/>
    </row>
    <row r="63" spans="1:22" ht="22.5" customHeight="1" x14ac:dyDescent="0.15">
      <c r="A63" s="65"/>
      <c r="B63" s="40" t="s">
        <v>115</v>
      </c>
      <c r="C63" s="116">
        <f>D63+F63</f>
        <v>2145</v>
      </c>
      <c r="D63" s="124">
        <v>2145</v>
      </c>
      <c r="E63" s="125">
        <v>584</v>
      </c>
      <c r="F63" s="124"/>
      <c r="G63" s="125"/>
      <c r="H63" s="179"/>
      <c r="I63" s="27">
        <f t="shared" si="2"/>
        <v>151802</v>
      </c>
      <c r="J63" s="23">
        <v>151802</v>
      </c>
      <c r="K63" s="28">
        <v>70354</v>
      </c>
      <c r="L63" s="24">
        <v>4393</v>
      </c>
      <c r="M63" s="25"/>
      <c r="N63" s="29"/>
      <c r="O63" s="24"/>
      <c r="P63" s="182"/>
      <c r="Q63" s="33">
        <v>5379</v>
      </c>
      <c r="R63" s="24">
        <v>39</v>
      </c>
      <c r="T63" s="136"/>
      <c r="U63" s="111"/>
      <c r="V63" s="108" t="s">
        <v>115</v>
      </c>
    </row>
    <row r="64" spans="1:22" ht="22.5" customHeight="1" x14ac:dyDescent="0.15">
      <c r="A64" s="66"/>
      <c r="B64" s="67" t="s">
        <v>116</v>
      </c>
      <c r="C64" s="116">
        <f t="shared" ref="C64:C70" si="3">D64+F64</f>
        <v>198</v>
      </c>
      <c r="D64" s="124">
        <v>198</v>
      </c>
      <c r="E64" s="125">
        <v>47</v>
      </c>
      <c r="F64" s="124"/>
      <c r="G64" s="125"/>
      <c r="H64" s="179"/>
      <c r="I64" s="27">
        <f t="shared" si="2"/>
        <v>8687</v>
      </c>
      <c r="J64" s="23">
        <v>8687</v>
      </c>
      <c r="K64" s="28">
        <v>4005</v>
      </c>
      <c r="L64" s="24">
        <v>286</v>
      </c>
      <c r="M64" s="25"/>
      <c r="N64" s="29"/>
      <c r="O64" s="24"/>
      <c r="P64" s="182"/>
      <c r="Q64" s="33">
        <v>134</v>
      </c>
      <c r="R64" s="24">
        <v>8</v>
      </c>
      <c r="T64" s="136"/>
      <c r="U64" s="111"/>
      <c r="V64" s="108" t="s">
        <v>117</v>
      </c>
    </row>
    <row r="65" spans="1:22" ht="22.5" customHeight="1" x14ac:dyDescent="0.15">
      <c r="A65" s="40"/>
      <c r="B65" s="52" t="s">
        <v>118</v>
      </c>
      <c r="C65" s="116">
        <f t="shared" si="3"/>
        <v>191</v>
      </c>
      <c r="D65" s="124">
        <v>191</v>
      </c>
      <c r="E65" s="125">
        <v>94</v>
      </c>
      <c r="F65" s="124"/>
      <c r="G65" s="125"/>
      <c r="H65" s="179"/>
      <c r="I65" s="27">
        <f t="shared" si="2"/>
        <v>7981</v>
      </c>
      <c r="J65" s="23">
        <v>7981</v>
      </c>
      <c r="K65" s="28">
        <v>2881</v>
      </c>
      <c r="L65" s="24">
        <v>198</v>
      </c>
      <c r="M65" s="25"/>
      <c r="N65" s="29"/>
      <c r="O65" s="24"/>
      <c r="P65" s="182"/>
      <c r="Q65" s="33">
        <v>477</v>
      </c>
      <c r="R65" s="24">
        <v>11</v>
      </c>
      <c r="T65" s="136"/>
      <c r="U65" s="108"/>
      <c r="V65" s="108" t="s">
        <v>119</v>
      </c>
    </row>
    <row r="66" spans="1:22" ht="22.5" customHeight="1" x14ac:dyDescent="0.15">
      <c r="A66" s="35"/>
      <c r="B66" s="67" t="s">
        <v>120</v>
      </c>
      <c r="C66" s="116">
        <f t="shared" si="3"/>
        <v>310</v>
      </c>
      <c r="D66" s="124">
        <v>310</v>
      </c>
      <c r="E66" s="125">
        <v>70</v>
      </c>
      <c r="F66" s="124"/>
      <c r="G66" s="125"/>
      <c r="H66" s="179"/>
      <c r="I66" s="27">
        <f t="shared" si="2"/>
        <v>20281</v>
      </c>
      <c r="J66" s="23">
        <v>20281</v>
      </c>
      <c r="K66" s="28">
        <v>11232</v>
      </c>
      <c r="L66" s="24">
        <v>545</v>
      </c>
      <c r="M66" s="25"/>
      <c r="N66" s="29"/>
      <c r="O66" s="24"/>
      <c r="P66" s="182"/>
      <c r="Q66" s="33">
        <v>1714</v>
      </c>
      <c r="R66" s="24">
        <v>11</v>
      </c>
      <c r="T66" s="136"/>
      <c r="U66" s="108"/>
      <c r="V66" s="108" t="s">
        <v>121</v>
      </c>
    </row>
    <row r="67" spans="1:22" ht="22.5" customHeight="1" x14ac:dyDescent="0.15">
      <c r="A67" s="35"/>
      <c r="B67" s="52" t="s">
        <v>122</v>
      </c>
      <c r="C67" s="116">
        <f t="shared" si="3"/>
        <v>222</v>
      </c>
      <c r="D67" s="124">
        <v>222</v>
      </c>
      <c r="E67" s="125">
        <v>75</v>
      </c>
      <c r="F67" s="124"/>
      <c r="G67" s="125"/>
      <c r="H67" s="179"/>
      <c r="I67" s="27">
        <f t="shared" si="2"/>
        <v>9447</v>
      </c>
      <c r="J67" s="23">
        <v>9447</v>
      </c>
      <c r="K67" s="28">
        <v>4044</v>
      </c>
      <c r="L67" s="24">
        <v>1127</v>
      </c>
      <c r="M67" s="25"/>
      <c r="N67" s="29"/>
      <c r="O67" s="24"/>
      <c r="P67" s="182"/>
      <c r="Q67" s="33">
        <v>2051</v>
      </c>
      <c r="R67" s="24">
        <v>13</v>
      </c>
      <c r="T67" s="136"/>
      <c r="U67" s="108"/>
      <c r="V67" s="108" t="s">
        <v>123</v>
      </c>
    </row>
    <row r="68" spans="1:22" ht="22.5" customHeight="1" x14ac:dyDescent="0.15">
      <c r="A68" s="35"/>
      <c r="B68" s="47" t="s">
        <v>124</v>
      </c>
      <c r="C68" s="116">
        <f t="shared" si="3"/>
        <v>245</v>
      </c>
      <c r="D68" s="121">
        <v>245</v>
      </c>
      <c r="E68" s="122">
        <v>83</v>
      </c>
      <c r="F68" s="124"/>
      <c r="G68" s="125"/>
      <c r="H68" s="179"/>
      <c r="I68" s="27">
        <f t="shared" si="2"/>
        <v>17172</v>
      </c>
      <c r="J68" s="23">
        <v>17172</v>
      </c>
      <c r="K68" s="28">
        <v>7401</v>
      </c>
      <c r="L68" s="24">
        <v>1987</v>
      </c>
      <c r="M68" s="25"/>
      <c r="N68" s="29"/>
      <c r="O68" s="24"/>
      <c r="P68" s="182"/>
      <c r="Q68" s="33">
        <v>1430</v>
      </c>
      <c r="R68" s="24">
        <v>5</v>
      </c>
      <c r="T68" s="136"/>
      <c r="U68" s="108"/>
      <c r="V68" s="108" t="s">
        <v>125</v>
      </c>
    </row>
    <row r="69" spans="1:22" ht="22.5" customHeight="1" x14ac:dyDescent="0.15">
      <c r="A69" s="35"/>
      <c r="B69" s="52" t="s">
        <v>126</v>
      </c>
      <c r="C69" s="116">
        <f t="shared" si="3"/>
        <v>1152</v>
      </c>
      <c r="D69" s="124">
        <v>1152</v>
      </c>
      <c r="E69" s="125">
        <v>493</v>
      </c>
      <c r="F69" s="124"/>
      <c r="G69" s="125"/>
      <c r="H69" s="179"/>
      <c r="I69" s="27">
        <f t="shared" si="2"/>
        <v>24932</v>
      </c>
      <c r="J69" s="23">
        <v>24932</v>
      </c>
      <c r="K69" s="28">
        <v>11417</v>
      </c>
      <c r="L69" s="24">
        <v>407</v>
      </c>
      <c r="M69" s="25"/>
      <c r="N69" s="29"/>
      <c r="O69" s="24"/>
      <c r="P69" s="182"/>
      <c r="Q69" s="33">
        <v>3346</v>
      </c>
      <c r="R69" s="24">
        <v>15</v>
      </c>
      <c r="T69" s="136"/>
      <c r="U69" s="108"/>
      <c r="V69" s="108" t="s">
        <v>127</v>
      </c>
    </row>
    <row r="70" spans="1:22" ht="22.5" customHeight="1" x14ac:dyDescent="0.15">
      <c r="A70" s="35"/>
      <c r="B70" s="52" t="s">
        <v>128</v>
      </c>
      <c r="C70" s="116">
        <f t="shared" si="3"/>
        <v>216</v>
      </c>
      <c r="D70" s="121">
        <v>216</v>
      </c>
      <c r="E70" s="122">
        <v>46</v>
      </c>
      <c r="F70" s="123"/>
      <c r="G70" s="122"/>
      <c r="H70" s="180"/>
      <c r="I70" s="27">
        <f t="shared" si="2"/>
        <v>7490</v>
      </c>
      <c r="J70" s="23">
        <v>7490</v>
      </c>
      <c r="K70" s="28">
        <v>3310</v>
      </c>
      <c r="L70" s="24">
        <v>266</v>
      </c>
      <c r="M70" s="25"/>
      <c r="N70" s="29"/>
      <c r="O70" s="24"/>
      <c r="P70" s="135"/>
      <c r="Q70" s="33">
        <v>1493</v>
      </c>
      <c r="R70" s="24">
        <v>13</v>
      </c>
      <c r="T70" s="136"/>
      <c r="U70" s="108"/>
      <c r="V70" s="108" t="s">
        <v>129</v>
      </c>
    </row>
    <row r="71" spans="1:22" ht="22.5" customHeight="1" x14ac:dyDescent="0.15">
      <c r="A71" s="172" t="s">
        <v>130</v>
      </c>
      <c r="B71" s="186"/>
      <c r="C71" s="22">
        <f t="shared" si="1"/>
        <v>40128</v>
      </c>
      <c r="D71" s="23">
        <v>39367</v>
      </c>
      <c r="E71" s="24">
        <v>2787</v>
      </c>
      <c r="F71" s="25">
        <v>761</v>
      </c>
      <c r="G71" s="24">
        <v>19</v>
      </c>
      <c r="H71" s="178">
        <f>(C71+C72+C73+C74+C75)*100/T71</f>
        <v>59.819790435030782</v>
      </c>
      <c r="I71" s="27">
        <f t="shared" si="2"/>
        <v>337623</v>
      </c>
      <c r="J71" s="23">
        <v>327659</v>
      </c>
      <c r="K71" s="28">
        <v>159153</v>
      </c>
      <c r="L71" s="24">
        <v>500</v>
      </c>
      <c r="M71" s="25">
        <v>9964</v>
      </c>
      <c r="N71" s="28">
        <v>2633</v>
      </c>
      <c r="O71" s="24">
        <v>0</v>
      </c>
      <c r="P71" s="134">
        <f>(I71+I72+I73+I74+I75)/T71</f>
        <v>5.2303278020141066</v>
      </c>
      <c r="Q71" s="33">
        <v>17906</v>
      </c>
      <c r="R71" s="24">
        <v>142</v>
      </c>
      <c r="T71" s="136">
        <v>98108</v>
      </c>
      <c r="U71" s="145" t="s">
        <v>131</v>
      </c>
      <c r="V71" s="138"/>
    </row>
    <row r="72" spans="1:22" ht="22.5" customHeight="1" x14ac:dyDescent="0.15">
      <c r="A72" s="42"/>
      <c r="B72" s="47" t="s">
        <v>132</v>
      </c>
      <c r="C72" s="22">
        <f t="shared" si="1"/>
        <v>1735</v>
      </c>
      <c r="D72" s="23">
        <v>1735</v>
      </c>
      <c r="E72" s="24">
        <v>384</v>
      </c>
      <c r="F72" s="25"/>
      <c r="G72" s="24"/>
      <c r="H72" s="179"/>
      <c r="I72" s="27">
        <f t="shared" si="2"/>
        <v>0</v>
      </c>
      <c r="J72" s="23"/>
      <c r="K72" s="28"/>
      <c r="L72" s="24"/>
      <c r="M72" s="25"/>
      <c r="N72" s="29"/>
      <c r="O72" s="24"/>
      <c r="P72" s="182"/>
      <c r="Q72" s="33">
        <v>1748</v>
      </c>
      <c r="R72" s="24">
        <v>12</v>
      </c>
      <c r="T72" s="136"/>
      <c r="U72" s="108"/>
      <c r="V72" s="112" t="s">
        <v>132</v>
      </c>
    </row>
    <row r="73" spans="1:22" ht="22.5" customHeight="1" x14ac:dyDescent="0.15">
      <c r="A73" s="144" t="s">
        <v>133</v>
      </c>
      <c r="B73" s="186"/>
      <c r="C73" s="22">
        <f t="shared" si="1"/>
        <v>6760</v>
      </c>
      <c r="D73" s="23">
        <v>6760</v>
      </c>
      <c r="E73" s="24">
        <v>485</v>
      </c>
      <c r="F73" s="25"/>
      <c r="G73" s="24"/>
      <c r="H73" s="179"/>
      <c r="I73" s="27">
        <f t="shared" si="2"/>
        <v>62445</v>
      </c>
      <c r="J73" s="23">
        <v>62445</v>
      </c>
      <c r="K73" s="28">
        <v>28231</v>
      </c>
      <c r="L73" s="24">
        <v>282</v>
      </c>
      <c r="M73" s="25"/>
      <c r="N73" s="29"/>
      <c r="O73" s="69"/>
      <c r="P73" s="182"/>
      <c r="Q73" s="33">
        <v>8590</v>
      </c>
      <c r="R73" s="24">
        <v>42</v>
      </c>
      <c r="T73" s="136"/>
      <c r="U73" s="145" t="s">
        <v>134</v>
      </c>
      <c r="V73" s="138"/>
    </row>
    <row r="74" spans="1:22" ht="22.5" customHeight="1" x14ac:dyDescent="0.15">
      <c r="A74" s="144" t="s">
        <v>135</v>
      </c>
      <c r="B74" s="186"/>
      <c r="C74" s="22">
        <f t="shared" si="1"/>
        <v>5195</v>
      </c>
      <c r="D74" s="23">
        <v>5195</v>
      </c>
      <c r="E74" s="24">
        <v>465</v>
      </c>
      <c r="F74" s="25"/>
      <c r="G74" s="24"/>
      <c r="H74" s="179"/>
      <c r="I74" s="27">
        <f t="shared" si="2"/>
        <v>68303</v>
      </c>
      <c r="J74" s="23">
        <v>68303</v>
      </c>
      <c r="K74" s="28">
        <v>30976</v>
      </c>
      <c r="L74" s="24">
        <v>799</v>
      </c>
      <c r="M74" s="25"/>
      <c r="N74" s="29"/>
      <c r="O74" s="24"/>
      <c r="P74" s="182"/>
      <c r="Q74" s="33">
        <v>3400</v>
      </c>
      <c r="R74" s="24">
        <v>36</v>
      </c>
      <c r="T74" s="136"/>
      <c r="U74" s="145" t="s">
        <v>136</v>
      </c>
      <c r="V74" s="138"/>
    </row>
    <row r="75" spans="1:22" ht="22.5" customHeight="1" x14ac:dyDescent="0.15">
      <c r="A75" s="144" t="s">
        <v>137</v>
      </c>
      <c r="B75" s="186"/>
      <c r="C75" s="22">
        <f t="shared" ref="C75:C124" si="4">D75+F75</f>
        <v>4870</v>
      </c>
      <c r="D75" s="23">
        <v>4870</v>
      </c>
      <c r="E75" s="24">
        <v>364</v>
      </c>
      <c r="F75" s="25"/>
      <c r="G75" s="24"/>
      <c r="H75" s="180"/>
      <c r="I75" s="27">
        <f t="shared" si="2"/>
        <v>44766</v>
      </c>
      <c r="J75" s="23">
        <v>44766</v>
      </c>
      <c r="K75" s="28">
        <v>19413</v>
      </c>
      <c r="L75" s="34">
        <v>549</v>
      </c>
      <c r="M75" s="25"/>
      <c r="N75" s="29"/>
      <c r="O75" s="24"/>
      <c r="P75" s="135"/>
      <c r="Q75" s="33">
        <v>3517</v>
      </c>
      <c r="R75" s="24">
        <v>26</v>
      </c>
      <c r="T75" s="136"/>
      <c r="U75" s="145" t="s">
        <v>138</v>
      </c>
      <c r="V75" s="138"/>
    </row>
    <row r="76" spans="1:22" ht="22.5" customHeight="1" x14ac:dyDescent="0.15">
      <c r="A76" s="196" t="s">
        <v>139</v>
      </c>
      <c r="B76" s="197"/>
      <c r="C76" s="22">
        <f t="shared" si="4"/>
        <v>9565</v>
      </c>
      <c r="D76" s="23">
        <v>9565</v>
      </c>
      <c r="E76" s="24">
        <v>792</v>
      </c>
      <c r="F76" s="70"/>
      <c r="G76" s="24"/>
      <c r="H76" s="178">
        <f>(C76+C77+C78)*100/T76</f>
        <v>27.958564759600641</v>
      </c>
      <c r="I76" s="27">
        <f t="shared" ref="I76:I124" si="5">J76+M76</f>
        <v>120292</v>
      </c>
      <c r="J76" s="23">
        <v>111705</v>
      </c>
      <c r="K76" s="28">
        <v>44082</v>
      </c>
      <c r="L76" s="24">
        <v>3679</v>
      </c>
      <c r="M76" s="25">
        <v>8587</v>
      </c>
      <c r="N76" s="28">
        <v>3743</v>
      </c>
      <c r="O76" s="34">
        <v>369</v>
      </c>
      <c r="P76" s="134">
        <f>(I76+I77+I78)/T76</f>
        <v>4.0070194568439703</v>
      </c>
      <c r="Q76" s="33">
        <v>8380</v>
      </c>
      <c r="R76" s="24">
        <v>40</v>
      </c>
      <c r="T76" s="136">
        <v>58694</v>
      </c>
      <c r="U76" s="145" t="s">
        <v>140</v>
      </c>
      <c r="V76" s="138"/>
    </row>
    <row r="77" spans="1:22" ht="22.5" customHeight="1" x14ac:dyDescent="0.15">
      <c r="A77" s="42"/>
      <c r="B77" s="68" t="s">
        <v>141</v>
      </c>
      <c r="C77" s="22">
        <f t="shared" si="4"/>
        <v>1282</v>
      </c>
      <c r="D77" s="23">
        <v>1282</v>
      </c>
      <c r="E77" s="24">
        <v>111</v>
      </c>
      <c r="F77" s="25"/>
      <c r="G77" s="24"/>
      <c r="H77" s="179"/>
      <c r="I77" s="27">
        <f t="shared" si="5"/>
        <v>21850</v>
      </c>
      <c r="J77" s="23">
        <v>21850</v>
      </c>
      <c r="K77" s="28">
        <v>8429</v>
      </c>
      <c r="L77" s="24">
        <v>1168</v>
      </c>
      <c r="M77" s="25"/>
      <c r="N77" s="29"/>
      <c r="O77" s="24"/>
      <c r="P77" s="182"/>
      <c r="Q77" s="33">
        <v>346</v>
      </c>
      <c r="R77" s="24">
        <v>11</v>
      </c>
      <c r="T77" s="136"/>
      <c r="U77" s="108"/>
      <c r="V77" s="112" t="s">
        <v>142</v>
      </c>
    </row>
    <row r="78" spans="1:22" ht="22.5" customHeight="1" x14ac:dyDescent="0.15">
      <c r="A78" s="144" t="s">
        <v>143</v>
      </c>
      <c r="B78" s="131"/>
      <c r="C78" s="22">
        <f t="shared" si="4"/>
        <v>5563</v>
      </c>
      <c r="D78" s="23">
        <v>5563</v>
      </c>
      <c r="E78" s="24">
        <v>539</v>
      </c>
      <c r="F78" s="70"/>
      <c r="G78" s="24"/>
      <c r="H78" s="180"/>
      <c r="I78" s="27">
        <f t="shared" si="5"/>
        <v>93046</v>
      </c>
      <c r="J78" s="23">
        <v>88412</v>
      </c>
      <c r="K78" s="28">
        <v>30360</v>
      </c>
      <c r="L78" s="24">
        <v>5007</v>
      </c>
      <c r="M78" s="25">
        <v>4634</v>
      </c>
      <c r="N78" s="29">
        <v>2493</v>
      </c>
      <c r="O78" s="34">
        <v>585</v>
      </c>
      <c r="P78" s="135"/>
      <c r="Q78" s="33">
        <v>5966</v>
      </c>
      <c r="R78" s="24">
        <v>42</v>
      </c>
      <c r="T78" s="136"/>
      <c r="U78" s="145" t="s">
        <v>144</v>
      </c>
      <c r="V78" s="138"/>
    </row>
    <row r="79" spans="1:22" ht="22.5" customHeight="1" x14ac:dyDescent="0.15">
      <c r="A79" s="144" t="s">
        <v>145</v>
      </c>
      <c r="B79" s="131"/>
      <c r="C79" s="22">
        <f t="shared" si="4"/>
        <v>6048</v>
      </c>
      <c r="D79" s="23">
        <v>6048</v>
      </c>
      <c r="E79" s="24">
        <v>774</v>
      </c>
      <c r="F79" s="25"/>
      <c r="G79" s="24"/>
      <c r="H79" s="26">
        <f t="shared" ref="H79:H123" si="6">C79*100/T79</f>
        <v>20.761388211870514</v>
      </c>
      <c r="I79" s="27">
        <f t="shared" si="5"/>
        <v>138685</v>
      </c>
      <c r="J79" s="23">
        <v>135102</v>
      </c>
      <c r="K79" s="28">
        <v>67270</v>
      </c>
      <c r="L79" s="24">
        <v>0</v>
      </c>
      <c r="M79" s="25">
        <v>3583</v>
      </c>
      <c r="N79" s="29">
        <v>1104</v>
      </c>
      <c r="O79" s="24">
        <v>0</v>
      </c>
      <c r="P79" s="30">
        <f>I79/T79</f>
        <v>4.7607359857196805</v>
      </c>
      <c r="Q79" s="33">
        <v>9672</v>
      </c>
      <c r="R79" s="24">
        <v>47</v>
      </c>
      <c r="T79" s="128">
        <v>29131</v>
      </c>
      <c r="U79" s="145" t="s">
        <v>146</v>
      </c>
      <c r="V79" s="138"/>
    </row>
    <row r="80" spans="1:22" ht="22.5" customHeight="1" x14ac:dyDescent="0.15">
      <c r="A80" s="172" t="s">
        <v>147</v>
      </c>
      <c r="B80" s="186"/>
      <c r="C80" s="22">
        <f t="shared" si="4"/>
        <v>26452</v>
      </c>
      <c r="D80" s="23">
        <v>26452</v>
      </c>
      <c r="E80" s="24">
        <v>1542</v>
      </c>
      <c r="F80" s="25"/>
      <c r="G80" s="24"/>
      <c r="H80" s="178">
        <f>(C80+C81+C82+C83+C84)*100/T80</f>
        <v>52.892703129669954</v>
      </c>
      <c r="I80" s="27">
        <f t="shared" si="5"/>
        <v>401443</v>
      </c>
      <c r="J80" s="23">
        <v>401443</v>
      </c>
      <c r="K80" s="28">
        <v>148537</v>
      </c>
      <c r="L80" s="24">
        <v>22803</v>
      </c>
      <c r="M80" s="25"/>
      <c r="N80" s="29"/>
      <c r="O80" s="24"/>
      <c r="P80" s="134">
        <f>(I80+I81+I82+I83+I84)/T80</f>
        <v>7.7268050040561889</v>
      </c>
      <c r="Q80" s="33">
        <v>13143</v>
      </c>
      <c r="R80" s="24">
        <v>73</v>
      </c>
      <c r="T80" s="136">
        <v>93684</v>
      </c>
      <c r="U80" s="145" t="s">
        <v>148</v>
      </c>
      <c r="V80" s="138"/>
    </row>
    <row r="81" spans="1:22" ht="22.5" customHeight="1" x14ac:dyDescent="0.15">
      <c r="A81" s="71"/>
      <c r="B81" s="72" t="s">
        <v>149</v>
      </c>
      <c r="C81" s="22">
        <f t="shared" si="4"/>
        <v>11920</v>
      </c>
      <c r="D81" s="23">
        <v>11920</v>
      </c>
      <c r="E81" s="24">
        <v>719</v>
      </c>
      <c r="F81" s="25"/>
      <c r="G81" s="24"/>
      <c r="H81" s="179"/>
      <c r="I81" s="27">
        <f t="shared" si="5"/>
        <v>133389</v>
      </c>
      <c r="J81" s="23">
        <v>133389</v>
      </c>
      <c r="K81" s="28">
        <v>54179</v>
      </c>
      <c r="L81" s="24">
        <v>4478</v>
      </c>
      <c r="M81" s="25"/>
      <c r="N81" s="29"/>
      <c r="O81" s="24"/>
      <c r="P81" s="182"/>
      <c r="Q81" s="33">
        <v>9031</v>
      </c>
      <c r="R81" s="24">
        <v>60</v>
      </c>
      <c r="T81" s="136"/>
      <c r="U81" s="113"/>
      <c r="V81" s="112" t="s">
        <v>149</v>
      </c>
    </row>
    <row r="82" spans="1:22" ht="22.5" customHeight="1" x14ac:dyDescent="0.15">
      <c r="A82" s="71"/>
      <c r="B82" s="72" t="s">
        <v>150</v>
      </c>
      <c r="C82" s="22">
        <f t="shared" si="4"/>
        <v>4638</v>
      </c>
      <c r="D82" s="23">
        <v>4638</v>
      </c>
      <c r="E82" s="24">
        <v>430</v>
      </c>
      <c r="F82" s="25"/>
      <c r="G82" s="24"/>
      <c r="H82" s="179"/>
      <c r="I82" s="27">
        <f t="shared" si="5"/>
        <v>111986</v>
      </c>
      <c r="J82" s="23">
        <v>111986</v>
      </c>
      <c r="K82" s="28">
        <v>56299</v>
      </c>
      <c r="L82" s="24">
        <v>3056</v>
      </c>
      <c r="M82" s="25"/>
      <c r="N82" s="29"/>
      <c r="O82" s="24"/>
      <c r="P82" s="182"/>
      <c r="Q82" s="33">
        <v>3639</v>
      </c>
      <c r="R82" s="24">
        <v>33</v>
      </c>
      <c r="T82" s="136"/>
      <c r="U82" s="113"/>
      <c r="V82" s="112" t="s">
        <v>150</v>
      </c>
    </row>
    <row r="83" spans="1:22" ht="22.5" customHeight="1" x14ac:dyDescent="0.15">
      <c r="A83" s="71"/>
      <c r="B83" s="72" t="s">
        <v>151</v>
      </c>
      <c r="C83" s="22">
        <f t="shared" si="4"/>
        <v>2431</v>
      </c>
      <c r="D83" s="23">
        <v>2431</v>
      </c>
      <c r="E83" s="24">
        <v>219</v>
      </c>
      <c r="F83" s="25"/>
      <c r="G83" s="24"/>
      <c r="H83" s="179"/>
      <c r="I83" s="27">
        <f t="shared" si="5"/>
        <v>52726</v>
      </c>
      <c r="J83" s="23">
        <v>52726</v>
      </c>
      <c r="K83" s="28">
        <v>25404</v>
      </c>
      <c r="L83" s="24">
        <v>1671</v>
      </c>
      <c r="M83" s="25"/>
      <c r="N83" s="29"/>
      <c r="O83" s="24"/>
      <c r="P83" s="182"/>
      <c r="Q83" s="33">
        <v>2435</v>
      </c>
      <c r="R83" s="24">
        <v>20</v>
      </c>
      <c r="T83" s="136"/>
      <c r="U83" s="113"/>
      <c r="V83" s="112" t="s">
        <v>151</v>
      </c>
    </row>
    <row r="84" spans="1:22" ht="22.5" customHeight="1" x14ac:dyDescent="0.15">
      <c r="A84" s="74"/>
      <c r="B84" s="73" t="s">
        <v>152</v>
      </c>
      <c r="C84" s="22">
        <f t="shared" si="4"/>
        <v>4111</v>
      </c>
      <c r="D84" s="23">
        <v>4111</v>
      </c>
      <c r="E84" s="24">
        <v>225</v>
      </c>
      <c r="F84" s="25"/>
      <c r="G84" s="24"/>
      <c r="H84" s="180"/>
      <c r="I84" s="27">
        <f t="shared" si="5"/>
        <v>24334</v>
      </c>
      <c r="J84" s="23">
        <v>24334</v>
      </c>
      <c r="K84" s="28">
        <v>10801</v>
      </c>
      <c r="L84" s="24">
        <v>1010</v>
      </c>
      <c r="M84" s="25"/>
      <c r="N84" s="29"/>
      <c r="O84" s="24"/>
      <c r="P84" s="135"/>
      <c r="Q84" s="33">
        <v>1934</v>
      </c>
      <c r="R84" s="24">
        <v>21</v>
      </c>
      <c r="T84" s="136"/>
      <c r="U84" s="113"/>
      <c r="V84" s="112" t="s">
        <v>152</v>
      </c>
    </row>
    <row r="85" spans="1:22" ht="22.5" customHeight="1" x14ac:dyDescent="0.15">
      <c r="A85" s="130" t="s">
        <v>153</v>
      </c>
      <c r="B85" s="170"/>
      <c r="C85" s="22">
        <f>D85+F85</f>
        <v>2229</v>
      </c>
      <c r="D85" s="23">
        <v>2229</v>
      </c>
      <c r="E85" s="24">
        <v>185</v>
      </c>
      <c r="F85" s="25"/>
      <c r="G85" s="24"/>
      <c r="H85" s="26">
        <f>C85*100/T85</f>
        <v>52.508833922261481</v>
      </c>
      <c r="I85" s="27">
        <f>J85+M85</f>
        <v>17265</v>
      </c>
      <c r="J85" s="23">
        <v>16680</v>
      </c>
      <c r="K85" s="28">
        <v>6856</v>
      </c>
      <c r="L85" s="24"/>
      <c r="M85" s="25">
        <v>585</v>
      </c>
      <c r="N85" s="29"/>
      <c r="O85" s="24"/>
      <c r="P85" s="30">
        <f>I85/T85</f>
        <v>4.0671378091872787</v>
      </c>
      <c r="Q85" s="33">
        <v>914</v>
      </c>
      <c r="R85" s="24">
        <v>6</v>
      </c>
      <c r="T85" s="128">
        <v>4245</v>
      </c>
      <c r="U85" s="137" t="s">
        <v>153</v>
      </c>
      <c r="V85" s="138"/>
    </row>
    <row r="86" spans="1:22" ht="22.5" customHeight="1" x14ac:dyDescent="0.15">
      <c r="A86" s="130" t="s">
        <v>154</v>
      </c>
      <c r="B86" s="170"/>
      <c r="C86" s="22">
        <f t="shared" si="4"/>
        <v>10230</v>
      </c>
      <c r="D86" s="23">
        <v>10230</v>
      </c>
      <c r="E86" s="24">
        <v>143</v>
      </c>
      <c r="F86" s="25"/>
      <c r="G86" s="24"/>
      <c r="H86" s="26">
        <f>C86*100/T86</f>
        <v>102.3</v>
      </c>
      <c r="I86" s="27">
        <f>J86+M86</f>
        <v>63149</v>
      </c>
      <c r="J86" s="23">
        <v>63149</v>
      </c>
      <c r="K86" s="28">
        <v>24562</v>
      </c>
      <c r="L86" s="24">
        <v>2212</v>
      </c>
      <c r="M86" s="25"/>
      <c r="N86" s="29"/>
      <c r="O86" s="24"/>
      <c r="P86" s="30">
        <f t="shared" ref="P86:P122" si="7">I86/T86</f>
        <v>6.3148999999999997</v>
      </c>
      <c r="Q86" s="33">
        <v>5858</v>
      </c>
      <c r="R86" s="24">
        <v>43</v>
      </c>
      <c r="T86" s="127">
        <v>10000</v>
      </c>
      <c r="U86" s="137" t="s">
        <v>155</v>
      </c>
      <c r="V86" s="138"/>
    </row>
    <row r="87" spans="1:22" ht="22.5" customHeight="1" x14ac:dyDescent="0.15">
      <c r="A87" s="200" t="s">
        <v>156</v>
      </c>
      <c r="B87" s="201"/>
      <c r="C87" s="22">
        <f t="shared" si="4"/>
        <v>28474</v>
      </c>
      <c r="D87" s="23">
        <v>28474</v>
      </c>
      <c r="E87" s="24">
        <v>845</v>
      </c>
      <c r="F87" s="25"/>
      <c r="G87" s="24"/>
      <c r="H87" s="132">
        <f>(C87+C88)*100/T87</f>
        <v>144.4793992287396</v>
      </c>
      <c r="I87" s="27">
        <f t="shared" si="5"/>
        <v>129672</v>
      </c>
      <c r="J87" s="23">
        <v>129672</v>
      </c>
      <c r="K87" s="28">
        <v>39192</v>
      </c>
      <c r="L87" s="24">
        <v>2461</v>
      </c>
      <c r="M87" s="25"/>
      <c r="N87" s="29"/>
      <c r="O87" s="24"/>
      <c r="P87" s="175">
        <f>(I87+I88)/T87</f>
        <v>6.5796630809823418</v>
      </c>
      <c r="Q87" s="33">
        <v>1972</v>
      </c>
      <c r="R87" s="24">
        <v>41</v>
      </c>
      <c r="T87" s="136">
        <v>19708</v>
      </c>
      <c r="U87" s="137" t="s">
        <v>157</v>
      </c>
      <c r="V87" s="138"/>
    </row>
    <row r="88" spans="1:22" ht="22.5" customHeight="1" x14ac:dyDescent="0.15">
      <c r="A88" s="202" t="s">
        <v>158</v>
      </c>
      <c r="B88" s="201"/>
      <c r="C88" s="22">
        <f>D88+F88</f>
        <v>0</v>
      </c>
      <c r="D88" s="23"/>
      <c r="E88" s="24"/>
      <c r="F88" s="25"/>
      <c r="G88" s="24"/>
      <c r="H88" s="133"/>
      <c r="I88" s="27">
        <f>J88+M88</f>
        <v>0</v>
      </c>
      <c r="J88" s="23"/>
      <c r="K88" s="28"/>
      <c r="L88" s="24"/>
      <c r="M88" s="25"/>
      <c r="N88" s="29"/>
      <c r="O88" s="24"/>
      <c r="P88" s="177"/>
      <c r="Q88" s="33"/>
      <c r="R88" s="24"/>
      <c r="T88" s="136"/>
      <c r="U88" s="137" t="s">
        <v>157</v>
      </c>
      <c r="V88" s="138"/>
    </row>
    <row r="89" spans="1:22" ht="22.5" customHeight="1" x14ac:dyDescent="0.15">
      <c r="A89" s="198" t="s">
        <v>159</v>
      </c>
      <c r="B89" s="199"/>
      <c r="C89" s="22">
        <f t="shared" si="4"/>
        <v>21732</v>
      </c>
      <c r="D89" s="23">
        <v>21732</v>
      </c>
      <c r="E89" s="24">
        <v>1346</v>
      </c>
      <c r="F89" s="25"/>
      <c r="G89" s="24"/>
      <c r="H89" s="26">
        <f>C89*100/T89</f>
        <v>140.09798865394532</v>
      </c>
      <c r="I89" s="27">
        <f t="shared" si="5"/>
        <v>60792</v>
      </c>
      <c r="J89" s="23">
        <v>60792</v>
      </c>
      <c r="K89" s="28">
        <v>20069</v>
      </c>
      <c r="L89" s="24">
        <v>133</v>
      </c>
      <c r="M89" s="25"/>
      <c r="N89" s="29"/>
      <c r="O89" s="24"/>
      <c r="P89" s="30">
        <f>I89/T89</f>
        <v>3.9190304280556987</v>
      </c>
      <c r="Q89" s="33">
        <v>2898</v>
      </c>
      <c r="R89" s="24">
        <v>51</v>
      </c>
      <c r="T89" s="128">
        <v>15512</v>
      </c>
      <c r="U89" s="137" t="s">
        <v>160</v>
      </c>
      <c r="V89" s="138"/>
    </row>
    <row r="90" spans="1:22" ht="22.5" customHeight="1" x14ac:dyDescent="0.15">
      <c r="A90" s="200" t="s">
        <v>161</v>
      </c>
      <c r="B90" s="201"/>
      <c r="C90" s="22">
        <f t="shared" si="4"/>
        <v>14025</v>
      </c>
      <c r="D90" s="23">
        <v>14025</v>
      </c>
      <c r="E90" s="34">
        <v>1879</v>
      </c>
      <c r="F90" s="25"/>
      <c r="G90" s="24"/>
      <c r="H90" s="26">
        <f>C90*100/T90</f>
        <v>74.724279396877833</v>
      </c>
      <c r="I90" s="27">
        <f t="shared" si="5"/>
        <v>194796</v>
      </c>
      <c r="J90" s="23">
        <v>194796</v>
      </c>
      <c r="K90" s="28">
        <v>64497</v>
      </c>
      <c r="L90" s="24">
        <v>18338</v>
      </c>
      <c r="M90" s="25"/>
      <c r="N90" s="29"/>
      <c r="O90" s="24"/>
      <c r="P90" s="30">
        <f t="shared" si="7"/>
        <v>10.378603015610848</v>
      </c>
      <c r="Q90" s="33">
        <v>7369</v>
      </c>
      <c r="R90" s="24">
        <v>60</v>
      </c>
      <c r="T90" s="128">
        <v>18769</v>
      </c>
      <c r="U90" s="137" t="s">
        <v>162</v>
      </c>
      <c r="V90" s="138"/>
    </row>
    <row r="91" spans="1:22" ht="22.5" customHeight="1" x14ac:dyDescent="0.15">
      <c r="A91" s="200" t="s">
        <v>163</v>
      </c>
      <c r="B91" s="201"/>
      <c r="C91" s="22">
        <f t="shared" si="4"/>
        <v>17535</v>
      </c>
      <c r="D91" s="23">
        <v>17535</v>
      </c>
      <c r="E91" s="34">
        <v>1881</v>
      </c>
      <c r="F91" s="25"/>
      <c r="G91" s="24"/>
      <c r="H91" s="26">
        <f t="shared" si="6"/>
        <v>127.17580504786771</v>
      </c>
      <c r="I91" s="27">
        <f t="shared" si="5"/>
        <v>202576</v>
      </c>
      <c r="J91" s="23">
        <v>202576</v>
      </c>
      <c r="K91" s="28">
        <v>51704</v>
      </c>
      <c r="L91" s="24">
        <v>10396</v>
      </c>
      <c r="M91" s="25"/>
      <c r="N91" s="29"/>
      <c r="O91" s="24"/>
      <c r="P91" s="30">
        <f t="shared" si="7"/>
        <v>14.692196112561648</v>
      </c>
      <c r="Q91" s="33">
        <v>7942</v>
      </c>
      <c r="R91" s="24">
        <v>58</v>
      </c>
      <c r="T91" s="128">
        <v>13788</v>
      </c>
      <c r="U91" s="137" t="s">
        <v>163</v>
      </c>
      <c r="V91" s="138"/>
    </row>
    <row r="92" spans="1:22" ht="22.5" customHeight="1" x14ac:dyDescent="0.15">
      <c r="A92" s="196" t="s">
        <v>164</v>
      </c>
      <c r="B92" s="205"/>
      <c r="C92" s="22">
        <f>D92+F92</f>
        <v>17558</v>
      </c>
      <c r="D92" s="23">
        <v>16980</v>
      </c>
      <c r="E92" s="34">
        <v>1255</v>
      </c>
      <c r="F92" s="25">
        <v>578</v>
      </c>
      <c r="G92" s="24">
        <v>563</v>
      </c>
      <c r="H92" s="178">
        <f>(C92+C93)*100/T92</f>
        <v>95.232413082388675</v>
      </c>
      <c r="I92" s="27">
        <f t="shared" si="5"/>
        <v>59074</v>
      </c>
      <c r="J92" s="23">
        <v>52171</v>
      </c>
      <c r="K92" s="28">
        <v>21122</v>
      </c>
      <c r="L92" s="24">
        <v>1288</v>
      </c>
      <c r="M92" s="25">
        <v>6903</v>
      </c>
      <c r="N92" s="29">
        <v>6783</v>
      </c>
      <c r="O92" s="24">
        <v>0</v>
      </c>
      <c r="P92" s="134">
        <f>(I92+I93)/T92</f>
        <v>3.2041004501816999</v>
      </c>
      <c r="Q92" s="33">
        <v>603</v>
      </c>
      <c r="R92" s="24">
        <v>16</v>
      </c>
      <c r="T92" s="206">
        <v>18437</v>
      </c>
      <c r="U92" s="145" t="s">
        <v>165</v>
      </c>
      <c r="V92" s="145"/>
    </row>
    <row r="93" spans="1:22" ht="22.5" customHeight="1" x14ac:dyDescent="0.15">
      <c r="A93" s="196" t="s">
        <v>166</v>
      </c>
      <c r="B93" s="205"/>
      <c r="C93" s="22">
        <f t="shared" si="4"/>
        <v>0</v>
      </c>
      <c r="D93" s="23"/>
      <c r="E93" s="34"/>
      <c r="F93" s="25"/>
      <c r="G93" s="24"/>
      <c r="H93" s="180"/>
      <c r="I93" s="27">
        <f t="shared" si="5"/>
        <v>0</v>
      </c>
      <c r="J93" s="23"/>
      <c r="K93" s="28"/>
      <c r="L93" s="24"/>
      <c r="M93" s="25"/>
      <c r="N93" s="29"/>
      <c r="O93" s="24"/>
      <c r="P93" s="135"/>
      <c r="Q93" s="33"/>
      <c r="R93" s="24"/>
      <c r="T93" s="206"/>
      <c r="U93" s="114"/>
      <c r="V93" s="108" t="s">
        <v>167</v>
      </c>
    </row>
    <row r="94" spans="1:22" ht="22.5" customHeight="1" x14ac:dyDescent="0.15">
      <c r="A94" s="200" t="s">
        <v>168</v>
      </c>
      <c r="B94" s="201"/>
      <c r="C94" s="22">
        <f t="shared" si="4"/>
        <v>15868</v>
      </c>
      <c r="D94" s="75">
        <v>15868</v>
      </c>
      <c r="E94" s="76">
        <v>2248</v>
      </c>
      <c r="F94" s="25"/>
      <c r="G94" s="24"/>
      <c r="H94" s="26">
        <f>C94*100/T94</f>
        <v>63.991611888534905</v>
      </c>
      <c r="I94" s="27">
        <f t="shared" si="5"/>
        <v>17194</v>
      </c>
      <c r="J94" s="23">
        <v>15868</v>
      </c>
      <c r="K94" s="45">
        <v>2248</v>
      </c>
      <c r="L94" s="24"/>
      <c r="M94" s="25">
        <v>1326</v>
      </c>
      <c r="N94" s="28">
        <v>1099</v>
      </c>
      <c r="O94" s="24"/>
      <c r="P94" s="30">
        <f t="shared" si="7"/>
        <v>0.69339032947533974</v>
      </c>
      <c r="Q94" s="33">
        <v>7755</v>
      </c>
      <c r="R94" s="24">
        <v>37</v>
      </c>
      <c r="T94" s="128">
        <v>24797</v>
      </c>
      <c r="U94" s="137" t="s">
        <v>168</v>
      </c>
      <c r="V94" s="138"/>
    </row>
    <row r="95" spans="1:22" ht="22.5" customHeight="1" x14ac:dyDescent="0.15">
      <c r="A95" s="200" t="s">
        <v>169</v>
      </c>
      <c r="B95" s="201"/>
      <c r="C95" s="22">
        <f t="shared" si="4"/>
        <v>9863</v>
      </c>
      <c r="D95" s="23">
        <v>9863</v>
      </c>
      <c r="E95" s="34">
        <v>889</v>
      </c>
      <c r="F95" s="25"/>
      <c r="G95" s="24"/>
      <c r="H95" s="26">
        <f t="shared" si="6"/>
        <v>109.33377674315486</v>
      </c>
      <c r="I95" s="27">
        <f t="shared" si="5"/>
        <v>44969</v>
      </c>
      <c r="J95" s="23">
        <v>28944</v>
      </c>
      <c r="K95" s="28">
        <v>16025</v>
      </c>
      <c r="L95" s="24">
        <v>759</v>
      </c>
      <c r="M95" s="25">
        <v>16025</v>
      </c>
      <c r="N95" s="28">
        <v>14767</v>
      </c>
      <c r="O95" s="24">
        <v>586</v>
      </c>
      <c r="P95" s="30">
        <f t="shared" si="7"/>
        <v>4.9849240660680634</v>
      </c>
      <c r="Q95" s="33">
        <v>4733</v>
      </c>
      <c r="R95" s="24">
        <v>30</v>
      </c>
      <c r="T95" s="128">
        <v>9021</v>
      </c>
      <c r="U95" s="137" t="s">
        <v>169</v>
      </c>
      <c r="V95" s="138"/>
    </row>
    <row r="96" spans="1:22" ht="22.5" customHeight="1" x14ac:dyDescent="0.15">
      <c r="A96" s="200" t="s">
        <v>170</v>
      </c>
      <c r="B96" s="201"/>
      <c r="C96" s="22">
        <f t="shared" si="4"/>
        <v>511</v>
      </c>
      <c r="D96" s="23">
        <v>511</v>
      </c>
      <c r="E96" s="34">
        <v>1193</v>
      </c>
      <c r="F96" s="25"/>
      <c r="G96" s="24"/>
      <c r="H96" s="26">
        <f t="shared" si="6"/>
        <v>4.1193067311567919</v>
      </c>
      <c r="I96" s="27">
        <f t="shared" si="5"/>
        <v>92524</v>
      </c>
      <c r="J96" s="23">
        <v>91527</v>
      </c>
      <c r="K96" s="28">
        <v>42507</v>
      </c>
      <c r="L96" s="24">
        <v>512</v>
      </c>
      <c r="M96" s="25">
        <v>997</v>
      </c>
      <c r="N96" s="29">
        <v>259</v>
      </c>
      <c r="O96" s="24">
        <v>0</v>
      </c>
      <c r="P96" s="30">
        <f t="shared" si="7"/>
        <v>7.4586054010479641</v>
      </c>
      <c r="Q96" s="33">
        <v>19850</v>
      </c>
      <c r="R96" s="24">
        <v>86</v>
      </c>
      <c r="T96" s="128">
        <v>12405</v>
      </c>
      <c r="U96" s="203" t="s">
        <v>170</v>
      </c>
      <c r="V96" s="204"/>
    </row>
    <row r="97" spans="1:22" ht="22.5" customHeight="1" x14ac:dyDescent="0.15">
      <c r="A97" s="200" t="s">
        <v>171</v>
      </c>
      <c r="B97" s="201"/>
      <c r="C97" s="22">
        <f>D97</f>
        <v>4616</v>
      </c>
      <c r="D97" s="23">
        <v>4616</v>
      </c>
      <c r="E97" s="34">
        <v>1259</v>
      </c>
      <c r="F97" s="25"/>
      <c r="G97" s="24"/>
      <c r="H97" s="26">
        <f t="shared" si="6"/>
        <v>36.553690212226797</v>
      </c>
      <c r="I97" s="27">
        <f t="shared" si="5"/>
        <v>76411</v>
      </c>
      <c r="J97" s="23">
        <v>66191</v>
      </c>
      <c r="K97" s="28">
        <v>30383</v>
      </c>
      <c r="L97" s="34">
        <v>226</v>
      </c>
      <c r="M97" s="25">
        <v>10220</v>
      </c>
      <c r="N97" s="28">
        <v>6941</v>
      </c>
      <c r="O97" s="24">
        <v>9</v>
      </c>
      <c r="P97" s="30">
        <f t="shared" si="7"/>
        <v>6.0509185936015202</v>
      </c>
      <c r="Q97" s="33">
        <v>6286</v>
      </c>
      <c r="R97" s="24">
        <v>94</v>
      </c>
      <c r="T97" s="128">
        <v>12628</v>
      </c>
      <c r="U97" s="137" t="s">
        <v>172</v>
      </c>
      <c r="V97" s="138"/>
    </row>
    <row r="98" spans="1:22" ht="22.5" customHeight="1" x14ac:dyDescent="0.15">
      <c r="A98" s="200" t="s">
        <v>173</v>
      </c>
      <c r="B98" s="201"/>
      <c r="C98" s="22">
        <f>D98+F98</f>
        <v>5190</v>
      </c>
      <c r="D98" s="23">
        <v>5190</v>
      </c>
      <c r="E98" s="34">
        <v>413</v>
      </c>
      <c r="F98" s="25"/>
      <c r="G98" s="24"/>
      <c r="H98" s="26">
        <f t="shared" si="6"/>
        <v>120.02775208140611</v>
      </c>
      <c r="I98" s="27">
        <f>J98+M98</f>
        <v>25831</v>
      </c>
      <c r="J98" s="23">
        <v>21211</v>
      </c>
      <c r="K98" s="28">
        <v>10987</v>
      </c>
      <c r="L98" s="34">
        <v>1187</v>
      </c>
      <c r="M98" s="25">
        <v>4620</v>
      </c>
      <c r="N98" s="29">
        <v>2277</v>
      </c>
      <c r="O98" s="24">
        <v>206</v>
      </c>
      <c r="P98" s="30">
        <f t="shared" si="7"/>
        <v>5.973866790009251</v>
      </c>
      <c r="Q98" s="33">
        <v>9639</v>
      </c>
      <c r="R98" s="24">
        <v>392</v>
      </c>
      <c r="T98" s="128">
        <v>4324</v>
      </c>
      <c r="U98" s="137" t="s">
        <v>174</v>
      </c>
      <c r="V98" s="138"/>
    </row>
    <row r="99" spans="1:22" ht="22.5" customHeight="1" x14ac:dyDescent="0.15">
      <c r="A99" s="209" t="s">
        <v>175</v>
      </c>
      <c r="B99" s="197"/>
      <c r="C99" s="22">
        <f>D99+F99</f>
        <v>3821</v>
      </c>
      <c r="D99" s="23">
        <v>3821</v>
      </c>
      <c r="E99" s="24">
        <v>551</v>
      </c>
      <c r="F99" s="25"/>
      <c r="G99" s="24"/>
      <c r="H99" s="26">
        <f t="shared" si="6"/>
        <v>36.900048285852243</v>
      </c>
      <c r="I99" s="27">
        <f>J99+M99</f>
        <v>43801</v>
      </c>
      <c r="J99" s="23">
        <v>43801</v>
      </c>
      <c r="K99" s="28">
        <v>8426</v>
      </c>
      <c r="L99" s="24">
        <v>1681</v>
      </c>
      <c r="M99" s="25"/>
      <c r="N99" s="29"/>
      <c r="O99" s="24"/>
      <c r="P99" s="30">
        <f t="shared" si="7"/>
        <v>4.2299372283920809</v>
      </c>
      <c r="Q99" s="33">
        <v>1645</v>
      </c>
      <c r="R99" s="24">
        <v>30</v>
      </c>
      <c r="T99" s="128">
        <v>10355</v>
      </c>
      <c r="U99" s="145" t="s">
        <v>175</v>
      </c>
      <c r="V99" s="138"/>
    </row>
    <row r="100" spans="1:22" ht="22.5" customHeight="1" x14ac:dyDescent="0.15">
      <c r="A100" s="207" t="s">
        <v>176</v>
      </c>
      <c r="B100" s="208"/>
      <c r="C100" s="77">
        <f t="shared" si="4"/>
        <v>2713</v>
      </c>
      <c r="D100" s="61">
        <v>2713</v>
      </c>
      <c r="E100" s="63">
        <v>201</v>
      </c>
      <c r="F100" s="78"/>
      <c r="G100" s="63"/>
      <c r="H100" s="44">
        <f t="shared" si="6"/>
        <v>29.247520482966795</v>
      </c>
      <c r="I100" s="79">
        <f t="shared" si="5"/>
        <v>58252</v>
      </c>
      <c r="J100" s="61">
        <v>58252</v>
      </c>
      <c r="K100" s="62">
        <v>21433</v>
      </c>
      <c r="L100" s="80">
        <v>10</v>
      </c>
      <c r="M100" s="78"/>
      <c r="N100" s="81"/>
      <c r="O100" s="63"/>
      <c r="P100" s="82">
        <f t="shared" si="7"/>
        <v>6.2798620094868474</v>
      </c>
      <c r="Q100" s="64">
        <v>1263</v>
      </c>
      <c r="R100" s="63">
        <v>25</v>
      </c>
      <c r="T100" s="128">
        <v>9276</v>
      </c>
      <c r="U100" s="137" t="s">
        <v>177</v>
      </c>
      <c r="V100" s="138"/>
    </row>
    <row r="101" spans="1:22" ht="22.5" customHeight="1" x14ac:dyDescent="0.15">
      <c r="A101" s="200" t="s">
        <v>178</v>
      </c>
      <c r="B101" s="201"/>
      <c r="C101" s="22">
        <f t="shared" si="4"/>
        <v>2625</v>
      </c>
      <c r="D101" s="23">
        <v>2625</v>
      </c>
      <c r="E101" s="24">
        <v>287</v>
      </c>
      <c r="F101" s="25"/>
      <c r="G101" s="24"/>
      <c r="H101" s="26">
        <f t="shared" si="6"/>
        <v>18.874029335634166</v>
      </c>
      <c r="I101" s="27">
        <f t="shared" si="5"/>
        <v>67437</v>
      </c>
      <c r="J101" s="23">
        <v>67437</v>
      </c>
      <c r="K101" s="28">
        <v>23731</v>
      </c>
      <c r="L101" s="34">
        <v>307</v>
      </c>
      <c r="M101" s="25"/>
      <c r="N101" s="29"/>
      <c r="O101" s="24"/>
      <c r="P101" s="30">
        <f t="shared" si="7"/>
        <v>4.8487920621225191</v>
      </c>
      <c r="Q101" s="33">
        <v>7068</v>
      </c>
      <c r="R101" s="24">
        <v>22</v>
      </c>
      <c r="T101" s="128">
        <v>13908</v>
      </c>
      <c r="U101" s="137" t="s">
        <v>179</v>
      </c>
      <c r="V101" s="138"/>
    </row>
    <row r="102" spans="1:22" ht="22.5" customHeight="1" x14ac:dyDescent="0.15">
      <c r="A102" s="200" t="s">
        <v>180</v>
      </c>
      <c r="B102" s="201"/>
      <c r="C102" s="22">
        <f t="shared" si="4"/>
        <v>12949</v>
      </c>
      <c r="D102" s="75">
        <v>12949</v>
      </c>
      <c r="E102" s="43">
        <v>1252</v>
      </c>
      <c r="F102" s="25"/>
      <c r="G102" s="24"/>
      <c r="H102" s="26">
        <f t="shared" si="6"/>
        <v>123.44137273593898</v>
      </c>
      <c r="I102" s="27">
        <f t="shared" si="5"/>
        <v>80961</v>
      </c>
      <c r="J102" s="83">
        <v>80961</v>
      </c>
      <c r="K102" s="84">
        <v>20705</v>
      </c>
      <c r="L102" s="34"/>
      <c r="M102" s="25"/>
      <c r="N102" s="29"/>
      <c r="O102" s="24"/>
      <c r="P102" s="30">
        <f t="shared" si="7"/>
        <v>7.7179218303145856</v>
      </c>
      <c r="Q102" s="57">
        <v>71</v>
      </c>
      <c r="R102" s="58">
        <v>29</v>
      </c>
      <c r="T102" s="128">
        <v>10490</v>
      </c>
      <c r="U102" s="137" t="s">
        <v>181</v>
      </c>
      <c r="V102" s="138"/>
    </row>
    <row r="103" spans="1:22" ht="22.5" customHeight="1" x14ac:dyDescent="0.15">
      <c r="A103" s="202" t="s">
        <v>182</v>
      </c>
      <c r="B103" s="210"/>
      <c r="C103" s="22">
        <f t="shared" si="4"/>
        <v>5151</v>
      </c>
      <c r="D103" s="85">
        <v>5151</v>
      </c>
      <c r="E103" s="86">
        <v>291</v>
      </c>
      <c r="F103" s="25"/>
      <c r="G103" s="24"/>
      <c r="H103" s="26">
        <f t="shared" si="6"/>
        <v>46.649157761275134</v>
      </c>
      <c r="I103" s="27">
        <f t="shared" si="5"/>
        <v>26662</v>
      </c>
      <c r="J103" s="23">
        <v>26662</v>
      </c>
      <c r="K103" s="53">
        <v>5309</v>
      </c>
      <c r="L103" s="24"/>
      <c r="M103" s="25"/>
      <c r="N103" s="29"/>
      <c r="O103" s="24"/>
      <c r="P103" s="30">
        <f>I103/T103</f>
        <v>2.4145988045643905</v>
      </c>
      <c r="Q103" s="53">
        <v>5367</v>
      </c>
      <c r="R103" s="24">
        <v>28</v>
      </c>
      <c r="T103" s="128">
        <v>11042</v>
      </c>
      <c r="U103" s="137" t="s">
        <v>183</v>
      </c>
      <c r="V103" s="138"/>
    </row>
    <row r="104" spans="1:22" ht="22.5" customHeight="1" x14ac:dyDescent="0.15">
      <c r="A104" s="202" t="s">
        <v>184</v>
      </c>
      <c r="B104" s="201"/>
      <c r="C104" s="22">
        <f t="shared" si="4"/>
        <v>1521</v>
      </c>
      <c r="D104" s="23">
        <v>1521</v>
      </c>
      <c r="E104" s="24">
        <v>184</v>
      </c>
      <c r="F104" s="25"/>
      <c r="G104" s="24"/>
      <c r="H104" s="26">
        <f>C104*100/T104</f>
        <v>39.764705882352942</v>
      </c>
      <c r="I104" s="27">
        <f t="shared" si="5"/>
        <v>17755</v>
      </c>
      <c r="J104" s="61">
        <v>17755</v>
      </c>
      <c r="K104" s="62">
        <v>2966</v>
      </c>
      <c r="L104" s="24">
        <v>2382</v>
      </c>
      <c r="M104" s="25"/>
      <c r="N104" s="29"/>
      <c r="O104" s="24"/>
      <c r="P104" s="30">
        <f t="shared" si="7"/>
        <v>4.6418300653594775</v>
      </c>
      <c r="Q104" s="64">
        <v>1998</v>
      </c>
      <c r="R104" s="63">
        <v>11</v>
      </c>
      <c r="T104" s="128">
        <v>3825</v>
      </c>
      <c r="U104" s="137" t="s">
        <v>185</v>
      </c>
      <c r="V104" s="138"/>
    </row>
    <row r="105" spans="1:22" ht="22.5" customHeight="1" x14ac:dyDescent="0.15">
      <c r="A105" s="200" t="s">
        <v>186</v>
      </c>
      <c r="B105" s="201"/>
      <c r="C105" s="22">
        <f t="shared" si="4"/>
        <v>2802</v>
      </c>
      <c r="D105" s="23">
        <v>2802</v>
      </c>
      <c r="E105" s="24">
        <v>84</v>
      </c>
      <c r="F105" s="25"/>
      <c r="G105" s="24"/>
      <c r="H105" s="26">
        <f t="shared" si="6"/>
        <v>90.357949048693968</v>
      </c>
      <c r="I105" s="27">
        <f t="shared" si="5"/>
        <v>11522</v>
      </c>
      <c r="J105" s="23">
        <v>11522</v>
      </c>
      <c r="K105" s="28">
        <v>2271</v>
      </c>
      <c r="L105" s="24">
        <v>1790</v>
      </c>
      <c r="M105" s="25"/>
      <c r="N105" s="29"/>
      <c r="O105" s="24"/>
      <c r="P105" s="30">
        <f t="shared" si="7"/>
        <v>3.7155756207674941</v>
      </c>
      <c r="Q105" s="33">
        <v>225</v>
      </c>
      <c r="R105" s="24">
        <v>5</v>
      </c>
      <c r="T105" s="127">
        <v>3101</v>
      </c>
      <c r="U105" s="137" t="s">
        <v>186</v>
      </c>
      <c r="V105" s="138"/>
    </row>
    <row r="106" spans="1:22" ht="22.5" customHeight="1" x14ac:dyDescent="0.15">
      <c r="A106" s="202" t="s">
        <v>187</v>
      </c>
      <c r="B106" s="201"/>
      <c r="C106" s="22">
        <f t="shared" si="4"/>
        <v>1668</v>
      </c>
      <c r="D106" s="23">
        <v>1668</v>
      </c>
      <c r="E106" s="24">
        <v>285</v>
      </c>
      <c r="F106" s="25"/>
      <c r="G106" s="24"/>
      <c r="H106" s="26">
        <f t="shared" si="6"/>
        <v>181.10749185667751</v>
      </c>
      <c r="I106" s="27">
        <f t="shared" si="5"/>
        <v>11079</v>
      </c>
      <c r="J106" s="23">
        <v>11079</v>
      </c>
      <c r="K106" s="28">
        <v>2020</v>
      </c>
      <c r="L106" s="24">
        <v>1839</v>
      </c>
      <c r="M106" s="25"/>
      <c r="N106" s="29"/>
      <c r="O106" s="24"/>
      <c r="P106" s="30">
        <f t="shared" si="7"/>
        <v>12.029315960912053</v>
      </c>
      <c r="Q106" s="33">
        <v>404</v>
      </c>
      <c r="R106" s="24">
        <v>3</v>
      </c>
      <c r="T106" s="127">
        <v>921</v>
      </c>
      <c r="U106" s="137" t="s">
        <v>188</v>
      </c>
      <c r="V106" s="138"/>
    </row>
    <row r="107" spans="1:22" ht="22.5" customHeight="1" x14ac:dyDescent="0.15">
      <c r="A107" s="209" t="s">
        <v>189</v>
      </c>
      <c r="B107" s="197"/>
      <c r="C107" s="22">
        <f t="shared" si="4"/>
        <v>1211</v>
      </c>
      <c r="D107" s="23">
        <v>1211</v>
      </c>
      <c r="E107" s="24">
        <v>169</v>
      </c>
      <c r="F107" s="25"/>
      <c r="G107" s="24"/>
      <c r="H107" s="26">
        <f t="shared" si="6"/>
        <v>29.725085910652922</v>
      </c>
      <c r="I107" s="27">
        <f t="shared" si="5"/>
        <v>40312</v>
      </c>
      <c r="J107" s="23">
        <v>40312</v>
      </c>
      <c r="K107" s="28">
        <v>21255</v>
      </c>
      <c r="L107" s="24">
        <v>3</v>
      </c>
      <c r="M107" s="25"/>
      <c r="N107" s="29"/>
      <c r="O107" s="24"/>
      <c r="P107" s="30">
        <f t="shared" si="7"/>
        <v>9.8949435444280809</v>
      </c>
      <c r="Q107" s="33">
        <v>5642</v>
      </c>
      <c r="R107" s="24">
        <v>17</v>
      </c>
      <c r="T107" s="128">
        <v>4074</v>
      </c>
      <c r="U107" s="145" t="s">
        <v>190</v>
      </c>
      <c r="V107" s="138"/>
    </row>
    <row r="108" spans="1:22" ht="22.5" customHeight="1" x14ac:dyDescent="0.15">
      <c r="A108" s="209" t="s">
        <v>191</v>
      </c>
      <c r="B108" s="197"/>
      <c r="C108" s="22">
        <f t="shared" si="4"/>
        <v>15218</v>
      </c>
      <c r="D108" s="23">
        <v>15218</v>
      </c>
      <c r="E108" s="24">
        <v>1191</v>
      </c>
      <c r="F108" s="25"/>
      <c r="G108" s="24"/>
      <c r="H108" s="26">
        <f>C108*100/T108</f>
        <v>197.32883817427387</v>
      </c>
      <c r="I108" s="27">
        <f t="shared" si="5"/>
        <v>86512</v>
      </c>
      <c r="J108" s="23">
        <v>86512</v>
      </c>
      <c r="K108" s="28">
        <v>29501</v>
      </c>
      <c r="L108" s="24">
        <v>7737</v>
      </c>
      <c r="M108" s="25"/>
      <c r="N108" s="29"/>
      <c r="O108" s="24"/>
      <c r="P108" s="30">
        <f t="shared" si="7"/>
        <v>11.217842323651452</v>
      </c>
      <c r="Q108" s="33">
        <v>2324</v>
      </c>
      <c r="R108" s="24">
        <v>31</v>
      </c>
      <c r="T108" s="128">
        <v>7712</v>
      </c>
      <c r="U108" s="145" t="s">
        <v>191</v>
      </c>
      <c r="V108" s="138"/>
    </row>
    <row r="109" spans="1:22" ht="22.5" customHeight="1" x14ac:dyDescent="0.15">
      <c r="A109" s="209" t="s">
        <v>192</v>
      </c>
      <c r="B109" s="197"/>
      <c r="C109" s="22">
        <f t="shared" si="4"/>
        <v>7896</v>
      </c>
      <c r="D109" s="23">
        <v>7896</v>
      </c>
      <c r="E109" s="24">
        <v>1379</v>
      </c>
      <c r="F109" s="25"/>
      <c r="G109" s="24"/>
      <c r="H109" s="26">
        <f t="shared" si="6"/>
        <v>50.315427260562032</v>
      </c>
      <c r="I109" s="27">
        <f t="shared" si="5"/>
        <v>96409</v>
      </c>
      <c r="J109" s="23">
        <v>96409</v>
      </c>
      <c r="K109" s="28">
        <v>50249</v>
      </c>
      <c r="L109" s="24">
        <v>4722</v>
      </c>
      <c r="M109" s="25"/>
      <c r="N109" s="29"/>
      <c r="O109" s="24"/>
      <c r="P109" s="30">
        <f t="shared" si="7"/>
        <v>6.143439750207099</v>
      </c>
      <c r="Q109" s="33">
        <v>11286</v>
      </c>
      <c r="R109" s="24">
        <v>32</v>
      </c>
      <c r="T109" s="128">
        <v>15693</v>
      </c>
      <c r="U109" s="145" t="s">
        <v>193</v>
      </c>
      <c r="V109" s="138"/>
    </row>
    <row r="110" spans="1:22" ht="22.5" customHeight="1" x14ac:dyDescent="0.15">
      <c r="A110" s="209" t="s">
        <v>194</v>
      </c>
      <c r="B110" s="197"/>
      <c r="C110" s="22">
        <f t="shared" si="4"/>
        <v>5595</v>
      </c>
      <c r="D110" s="75">
        <v>5595</v>
      </c>
      <c r="E110" s="43">
        <v>473</v>
      </c>
      <c r="F110" s="25"/>
      <c r="G110" s="24"/>
      <c r="H110" s="26">
        <f t="shared" si="6"/>
        <v>122.69736842105263</v>
      </c>
      <c r="I110" s="27">
        <f t="shared" si="5"/>
        <v>27948</v>
      </c>
      <c r="J110" s="23">
        <v>27948</v>
      </c>
      <c r="K110" s="28">
        <v>14720</v>
      </c>
      <c r="L110" s="24">
        <v>230</v>
      </c>
      <c r="M110" s="25"/>
      <c r="N110" s="29"/>
      <c r="O110" s="24"/>
      <c r="P110" s="30">
        <f t="shared" si="7"/>
        <v>6.1289473684210529</v>
      </c>
      <c r="Q110" s="33">
        <v>5457</v>
      </c>
      <c r="R110" s="24">
        <v>31</v>
      </c>
      <c r="T110" s="128">
        <v>4560</v>
      </c>
      <c r="U110" s="145" t="s">
        <v>194</v>
      </c>
      <c r="V110" s="138"/>
    </row>
    <row r="111" spans="1:22" ht="22.5" customHeight="1" x14ac:dyDescent="0.15">
      <c r="A111" s="209" t="s">
        <v>195</v>
      </c>
      <c r="B111" s="197"/>
      <c r="C111" s="22">
        <f t="shared" si="4"/>
        <v>7824</v>
      </c>
      <c r="D111" s="23">
        <v>7824</v>
      </c>
      <c r="E111" s="24">
        <v>669</v>
      </c>
      <c r="F111" s="25"/>
      <c r="G111" s="24"/>
      <c r="H111" s="26">
        <f t="shared" si="6"/>
        <v>91.050855347375773</v>
      </c>
      <c r="I111" s="27">
        <f t="shared" si="5"/>
        <v>40934</v>
      </c>
      <c r="J111" s="23">
        <v>40934</v>
      </c>
      <c r="K111" s="28">
        <v>27177</v>
      </c>
      <c r="L111" s="24">
        <v>1029</v>
      </c>
      <c r="M111" s="25"/>
      <c r="N111" s="29"/>
      <c r="O111" s="24"/>
      <c r="P111" s="30">
        <f t="shared" si="7"/>
        <v>4.7636448271849181</v>
      </c>
      <c r="Q111" s="33">
        <v>2165</v>
      </c>
      <c r="R111" s="24">
        <v>43</v>
      </c>
      <c r="T111" s="128">
        <v>8593</v>
      </c>
      <c r="U111" s="145" t="s">
        <v>196</v>
      </c>
      <c r="V111" s="138"/>
    </row>
    <row r="112" spans="1:22" ht="22.5" customHeight="1" x14ac:dyDescent="0.15">
      <c r="A112" s="209" t="s">
        <v>197</v>
      </c>
      <c r="B112" s="197"/>
      <c r="C112" s="22">
        <f>D112+F112</f>
        <v>4521</v>
      </c>
      <c r="D112" s="75">
        <v>4521</v>
      </c>
      <c r="E112" s="43">
        <v>409</v>
      </c>
      <c r="F112" s="87"/>
      <c r="G112" s="43"/>
      <c r="H112" s="88">
        <f>C112*100/T112</f>
        <v>75.412844036697251</v>
      </c>
      <c r="I112" s="89">
        <f>J112+M112</f>
        <v>28652</v>
      </c>
      <c r="J112" s="56">
        <v>28652</v>
      </c>
      <c r="K112" s="45">
        <v>16118</v>
      </c>
      <c r="L112" s="24">
        <v>1025</v>
      </c>
      <c r="M112" s="25"/>
      <c r="N112" s="29"/>
      <c r="O112" s="24"/>
      <c r="P112" s="30">
        <f>I112/T112</f>
        <v>4.779316096747289</v>
      </c>
      <c r="Q112" s="33">
        <v>5520</v>
      </c>
      <c r="R112" s="24">
        <v>100</v>
      </c>
      <c r="T112" s="128">
        <v>5995</v>
      </c>
      <c r="U112" s="145" t="s">
        <v>197</v>
      </c>
      <c r="V112" s="138"/>
    </row>
    <row r="113" spans="1:22" ht="22.5" customHeight="1" x14ac:dyDescent="0.15">
      <c r="A113" s="209" t="s">
        <v>198</v>
      </c>
      <c r="B113" s="197"/>
      <c r="C113" s="22">
        <f t="shared" si="4"/>
        <v>28</v>
      </c>
      <c r="D113" s="75">
        <v>28</v>
      </c>
      <c r="E113" s="43"/>
      <c r="F113" s="87"/>
      <c r="G113" s="43"/>
      <c r="H113" s="88">
        <f t="shared" si="6"/>
        <v>3.3333333333333335</v>
      </c>
      <c r="I113" s="89">
        <f t="shared" si="5"/>
        <v>580</v>
      </c>
      <c r="J113" s="56">
        <v>580</v>
      </c>
      <c r="K113" s="45"/>
      <c r="L113" s="24"/>
      <c r="M113" s="25"/>
      <c r="N113" s="29"/>
      <c r="O113" s="24"/>
      <c r="P113" s="30">
        <f t="shared" si="7"/>
        <v>0.69047619047619047</v>
      </c>
      <c r="Q113" s="33"/>
      <c r="R113" s="24"/>
      <c r="T113" s="128">
        <v>840</v>
      </c>
      <c r="U113" s="145" t="s">
        <v>199</v>
      </c>
      <c r="V113" s="138"/>
    </row>
    <row r="114" spans="1:22" ht="22.5" customHeight="1" x14ac:dyDescent="0.15">
      <c r="A114" s="209" t="s">
        <v>200</v>
      </c>
      <c r="B114" s="197"/>
      <c r="C114" s="22">
        <f t="shared" si="4"/>
        <v>6623</v>
      </c>
      <c r="D114" s="23">
        <v>6623</v>
      </c>
      <c r="E114" s="24">
        <v>387</v>
      </c>
      <c r="F114" s="25"/>
      <c r="G114" s="24"/>
      <c r="H114" s="26">
        <f t="shared" si="6"/>
        <v>186.8265162200282</v>
      </c>
      <c r="I114" s="27">
        <f t="shared" si="5"/>
        <v>51242</v>
      </c>
      <c r="J114" s="23">
        <v>51242</v>
      </c>
      <c r="K114" s="28">
        <v>26110</v>
      </c>
      <c r="L114" s="24">
        <v>1434</v>
      </c>
      <c r="M114" s="25"/>
      <c r="N114" s="29"/>
      <c r="O114" s="24"/>
      <c r="P114" s="30">
        <f t="shared" si="7"/>
        <v>14.45472496473907</v>
      </c>
      <c r="Q114" s="33">
        <v>8511</v>
      </c>
      <c r="R114" s="24">
        <v>59</v>
      </c>
      <c r="T114" s="128">
        <v>3545</v>
      </c>
      <c r="U114" s="145" t="s">
        <v>201</v>
      </c>
      <c r="V114" s="138"/>
    </row>
    <row r="115" spans="1:22" ht="22.5" customHeight="1" x14ac:dyDescent="0.15">
      <c r="A115" s="209" t="s">
        <v>202</v>
      </c>
      <c r="B115" s="197"/>
      <c r="C115" s="22">
        <f t="shared" si="4"/>
        <v>1321</v>
      </c>
      <c r="D115" s="23">
        <v>1320</v>
      </c>
      <c r="E115" s="24">
        <v>20</v>
      </c>
      <c r="F115" s="25">
        <v>1</v>
      </c>
      <c r="G115" s="24">
        <v>0</v>
      </c>
      <c r="H115" s="26">
        <f t="shared" si="6"/>
        <v>118.58168761220826</v>
      </c>
      <c r="I115" s="27">
        <f t="shared" si="5"/>
        <v>1088</v>
      </c>
      <c r="J115" s="23">
        <v>1038</v>
      </c>
      <c r="K115" s="28">
        <v>229</v>
      </c>
      <c r="L115" s="24">
        <v>0</v>
      </c>
      <c r="M115" s="25">
        <v>50</v>
      </c>
      <c r="N115" s="29">
        <v>20</v>
      </c>
      <c r="O115" s="24">
        <v>0</v>
      </c>
      <c r="P115" s="30">
        <f t="shared" si="7"/>
        <v>0.97666068222621183</v>
      </c>
      <c r="Q115" s="33">
        <v>135</v>
      </c>
      <c r="R115" s="24">
        <v>2</v>
      </c>
      <c r="T115" s="128">
        <v>1114</v>
      </c>
      <c r="U115" s="145" t="s">
        <v>203</v>
      </c>
      <c r="V115" s="138"/>
    </row>
    <row r="116" spans="1:22" ht="22.5" customHeight="1" x14ac:dyDescent="0.15">
      <c r="A116" s="202" t="s">
        <v>204</v>
      </c>
      <c r="B116" s="201"/>
      <c r="C116" s="22">
        <f t="shared" si="4"/>
        <v>2704</v>
      </c>
      <c r="D116" s="23">
        <v>2704</v>
      </c>
      <c r="E116" s="24">
        <v>611</v>
      </c>
      <c r="F116" s="25"/>
      <c r="G116" s="24"/>
      <c r="H116" s="26">
        <f t="shared" si="6"/>
        <v>45.83050847457627</v>
      </c>
      <c r="I116" s="27">
        <f t="shared" si="5"/>
        <v>41908</v>
      </c>
      <c r="J116" s="23">
        <v>41908</v>
      </c>
      <c r="K116" s="28">
        <v>23544</v>
      </c>
      <c r="L116" s="24">
        <v>153</v>
      </c>
      <c r="M116" s="25"/>
      <c r="N116" s="29"/>
      <c r="O116" s="24"/>
      <c r="P116" s="30">
        <f t="shared" si="7"/>
        <v>7.1030508474576273</v>
      </c>
      <c r="Q116" s="33">
        <v>7721</v>
      </c>
      <c r="R116" s="24">
        <v>71</v>
      </c>
      <c r="T116" s="128">
        <v>5900</v>
      </c>
      <c r="U116" s="137" t="s">
        <v>205</v>
      </c>
      <c r="V116" s="138"/>
    </row>
    <row r="117" spans="1:22" ht="22.5" customHeight="1" x14ac:dyDescent="0.15">
      <c r="A117" s="130" t="s">
        <v>206</v>
      </c>
      <c r="B117" s="170"/>
      <c r="C117" s="22">
        <f t="shared" si="4"/>
        <v>1822</v>
      </c>
      <c r="D117" s="23">
        <v>1822</v>
      </c>
      <c r="E117" s="24">
        <v>371</v>
      </c>
      <c r="F117" s="25"/>
      <c r="G117" s="24"/>
      <c r="H117" s="26">
        <f t="shared" si="6"/>
        <v>28.278752134099022</v>
      </c>
      <c r="I117" s="27">
        <f t="shared" si="5"/>
        <v>69845</v>
      </c>
      <c r="J117" s="23">
        <v>69126</v>
      </c>
      <c r="K117" s="28">
        <v>35236</v>
      </c>
      <c r="L117" s="24"/>
      <c r="M117" s="25">
        <v>719</v>
      </c>
      <c r="N117" s="29">
        <v>318</v>
      </c>
      <c r="O117" s="24"/>
      <c r="P117" s="30">
        <f t="shared" si="7"/>
        <v>10.840446996740649</v>
      </c>
      <c r="Q117" s="33">
        <v>1252</v>
      </c>
      <c r="R117" s="24">
        <v>22</v>
      </c>
      <c r="T117" s="128">
        <v>6443</v>
      </c>
      <c r="U117" s="137" t="s">
        <v>207</v>
      </c>
      <c r="V117" s="138"/>
    </row>
    <row r="118" spans="1:22" ht="22.5" customHeight="1" x14ac:dyDescent="0.15">
      <c r="A118" s="130" t="s">
        <v>208</v>
      </c>
      <c r="B118" s="170"/>
      <c r="C118" s="22">
        <f t="shared" si="4"/>
        <v>3935</v>
      </c>
      <c r="D118" s="75">
        <v>3935</v>
      </c>
      <c r="E118" s="43"/>
      <c r="F118" s="25"/>
      <c r="G118" s="24"/>
      <c r="H118" s="26">
        <f t="shared" si="6"/>
        <v>47.81287970838396</v>
      </c>
      <c r="I118" s="27">
        <f t="shared" si="5"/>
        <v>30706</v>
      </c>
      <c r="J118" s="23">
        <v>30706</v>
      </c>
      <c r="K118" s="28">
        <v>15440</v>
      </c>
      <c r="L118" s="24">
        <v>1904</v>
      </c>
      <c r="M118" s="25"/>
      <c r="N118" s="29"/>
      <c r="O118" s="24"/>
      <c r="P118" s="30">
        <f t="shared" si="7"/>
        <v>3.7309842041312273</v>
      </c>
      <c r="Q118" s="33">
        <v>760</v>
      </c>
      <c r="R118" s="24">
        <v>14</v>
      </c>
      <c r="T118" s="128">
        <v>8230</v>
      </c>
      <c r="U118" s="137" t="s">
        <v>209</v>
      </c>
      <c r="V118" s="138"/>
    </row>
    <row r="119" spans="1:22" ht="22.5" customHeight="1" x14ac:dyDescent="0.15">
      <c r="A119" s="209" t="s">
        <v>210</v>
      </c>
      <c r="B119" s="197"/>
      <c r="C119" s="22">
        <f t="shared" si="4"/>
        <v>2341</v>
      </c>
      <c r="D119" s="23">
        <v>2341</v>
      </c>
      <c r="E119" s="24">
        <v>150</v>
      </c>
      <c r="F119" s="25">
        <v>0</v>
      </c>
      <c r="G119" s="24">
        <v>0</v>
      </c>
      <c r="H119" s="26">
        <f t="shared" si="6"/>
        <v>55.173226490690546</v>
      </c>
      <c r="I119" s="27">
        <f t="shared" si="5"/>
        <v>9468</v>
      </c>
      <c r="J119" s="23">
        <v>9468</v>
      </c>
      <c r="K119" s="28">
        <v>5339</v>
      </c>
      <c r="L119" s="24">
        <v>355</v>
      </c>
      <c r="M119" s="25">
        <v>0</v>
      </c>
      <c r="N119" s="29">
        <v>0</v>
      </c>
      <c r="O119" s="24">
        <v>0</v>
      </c>
      <c r="P119" s="30">
        <f t="shared" si="7"/>
        <v>2.2314400188545842</v>
      </c>
      <c r="Q119" s="33">
        <v>559</v>
      </c>
      <c r="R119" s="24">
        <v>4</v>
      </c>
      <c r="T119" s="128">
        <v>4243</v>
      </c>
      <c r="U119" s="145" t="s">
        <v>211</v>
      </c>
      <c r="V119" s="145"/>
    </row>
    <row r="120" spans="1:22" ht="22.5" customHeight="1" x14ac:dyDescent="0.15">
      <c r="A120" s="209" t="s">
        <v>212</v>
      </c>
      <c r="B120" s="197"/>
      <c r="C120" s="22">
        <f t="shared" si="4"/>
        <v>885</v>
      </c>
      <c r="D120" s="23">
        <v>885</v>
      </c>
      <c r="E120" s="24">
        <v>128</v>
      </c>
      <c r="F120" s="25">
        <v>0</v>
      </c>
      <c r="G120" s="24"/>
      <c r="H120" s="26">
        <f>C120*100/T120</f>
        <v>21.538087125821367</v>
      </c>
      <c r="I120" s="27">
        <f t="shared" si="5"/>
        <v>13617</v>
      </c>
      <c r="J120" s="23">
        <v>13617</v>
      </c>
      <c r="K120" s="28">
        <v>4238</v>
      </c>
      <c r="L120" s="24">
        <v>0</v>
      </c>
      <c r="M120" s="25"/>
      <c r="N120" s="29"/>
      <c r="O120" s="24"/>
      <c r="P120" s="30">
        <f>I120/T120</f>
        <v>3.3139449987831591</v>
      </c>
      <c r="Q120" s="33">
        <v>498</v>
      </c>
      <c r="R120" s="24">
        <v>11</v>
      </c>
      <c r="T120" s="128">
        <v>4109</v>
      </c>
      <c r="U120" s="145" t="s">
        <v>213</v>
      </c>
      <c r="V120" s="138"/>
    </row>
    <row r="121" spans="1:22" ht="22.5" customHeight="1" x14ac:dyDescent="0.15">
      <c r="A121" s="209" t="s">
        <v>214</v>
      </c>
      <c r="B121" s="197"/>
      <c r="C121" s="22">
        <f t="shared" si="4"/>
        <v>6593</v>
      </c>
      <c r="D121" s="23">
        <v>6593</v>
      </c>
      <c r="E121" s="24">
        <v>944</v>
      </c>
      <c r="F121" s="25"/>
      <c r="G121" s="24"/>
      <c r="H121" s="26">
        <f t="shared" si="6"/>
        <v>68.727196914416766</v>
      </c>
      <c r="I121" s="27">
        <f t="shared" si="5"/>
        <v>61802</v>
      </c>
      <c r="J121" s="23">
        <v>61802</v>
      </c>
      <c r="K121" s="28">
        <v>24522</v>
      </c>
      <c r="L121" s="24">
        <v>1181</v>
      </c>
      <c r="M121" s="25"/>
      <c r="N121" s="29"/>
      <c r="O121" s="24"/>
      <c r="P121" s="30">
        <f t="shared" si="7"/>
        <v>6.4424059209840507</v>
      </c>
      <c r="Q121" s="33">
        <v>542</v>
      </c>
      <c r="R121" s="24">
        <v>19</v>
      </c>
      <c r="T121" s="128">
        <v>9593</v>
      </c>
      <c r="U121" s="145" t="s">
        <v>215</v>
      </c>
      <c r="V121" s="138"/>
    </row>
    <row r="122" spans="1:22" ht="22.5" customHeight="1" x14ac:dyDescent="0.15">
      <c r="A122" s="209" t="s">
        <v>216</v>
      </c>
      <c r="B122" s="197"/>
      <c r="C122" s="22">
        <f t="shared" si="4"/>
        <v>3026</v>
      </c>
      <c r="D122" s="23">
        <v>3026</v>
      </c>
      <c r="E122" s="24">
        <v>172</v>
      </c>
      <c r="F122" s="25"/>
      <c r="G122" s="24"/>
      <c r="H122" s="26">
        <f>C122*100/T122</f>
        <v>35.512263818800612</v>
      </c>
      <c r="I122" s="27">
        <f t="shared" si="5"/>
        <v>25431</v>
      </c>
      <c r="J122" s="23">
        <v>25431</v>
      </c>
      <c r="K122" s="28">
        <v>8406</v>
      </c>
      <c r="L122" s="24">
        <v>957</v>
      </c>
      <c r="M122" s="25"/>
      <c r="N122" s="29"/>
      <c r="O122" s="24"/>
      <c r="P122" s="30">
        <f t="shared" si="7"/>
        <v>2.9845088604623871</v>
      </c>
      <c r="Q122" s="33">
        <v>1176</v>
      </c>
      <c r="R122" s="24">
        <v>6</v>
      </c>
      <c r="T122" s="128">
        <v>8521</v>
      </c>
      <c r="U122" s="145" t="s">
        <v>216</v>
      </c>
      <c r="V122" s="145"/>
    </row>
    <row r="123" spans="1:22" ht="22.5" customHeight="1" x14ac:dyDescent="0.15">
      <c r="A123" s="209" t="s">
        <v>217</v>
      </c>
      <c r="B123" s="197"/>
      <c r="C123" s="22">
        <f t="shared" si="4"/>
        <v>3976</v>
      </c>
      <c r="D123" s="23">
        <v>3976</v>
      </c>
      <c r="E123" s="24">
        <v>99</v>
      </c>
      <c r="F123" s="25"/>
      <c r="G123" s="24"/>
      <c r="H123" s="26">
        <f t="shared" si="6"/>
        <v>154.88897545773276</v>
      </c>
      <c r="I123" s="27">
        <f t="shared" si="5"/>
        <v>14141</v>
      </c>
      <c r="J123" s="23">
        <v>14141</v>
      </c>
      <c r="K123" s="28">
        <v>915</v>
      </c>
      <c r="L123" s="24">
        <v>1513</v>
      </c>
      <c r="M123" s="25"/>
      <c r="N123" s="29"/>
      <c r="O123" s="24"/>
      <c r="P123" s="30">
        <f>I123/T123</f>
        <v>5.5087650954421505</v>
      </c>
      <c r="Q123" s="33">
        <v>209</v>
      </c>
      <c r="R123" s="24">
        <v>7</v>
      </c>
      <c r="T123" s="128">
        <v>2567</v>
      </c>
      <c r="U123" s="145" t="s">
        <v>217</v>
      </c>
      <c r="V123" s="138"/>
    </row>
    <row r="124" spans="1:22" ht="22.5" customHeight="1" thickBot="1" x14ac:dyDescent="0.2">
      <c r="A124" s="211" t="s">
        <v>218</v>
      </c>
      <c r="B124" s="212"/>
      <c r="C124" s="90">
        <f t="shared" si="4"/>
        <v>1286</v>
      </c>
      <c r="D124" s="91">
        <v>1286</v>
      </c>
      <c r="E124" s="92"/>
      <c r="F124" s="93"/>
      <c r="G124" s="92"/>
      <c r="H124" s="94"/>
      <c r="I124" s="95">
        <f t="shared" si="5"/>
        <v>84</v>
      </c>
      <c r="J124" s="91">
        <v>84</v>
      </c>
      <c r="K124" s="96"/>
      <c r="L124" s="92"/>
      <c r="M124" s="93"/>
      <c r="N124" s="97"/>
      <c r="O124" s="92"/>
      <c r="P124" s="98"/>
      <c r="Q124" s="99"/>
      <c r="R124" s="92"/>
      <c r="T124" s="129"/>
      <c r="U124" s="145" t="s">
        <v>218</v>
      </c>
      <c r="V124" s="138"/>
    </row>
    <row r="125" spans="1:22" ht="22.5" customHeight="1" thickTop="1" x14ac:dyDescent="0.15">
      <c r="A125" s="213" t="s">
        <v>219</v>
      </c>
      <c r="B125" s="214"/>
      <c r="C125" s="100">
        <f>SUM(C8:C124)</f>
        <v>952764</v>
      </c>
      <c r="D125" s="101">
        <f>SUM(D8:D124)</f>
        <v>947760</v>
      </c>
      <c r="E125" s="80">
        <f>SUM(E8:E124)</f>
        <v>87330</v>
      </c>
      <c r="F125" s="101">
        <f>SUM(F8:F124)</f>
        <v>5229</v>
      </c>
      <c r="G125" s="80">
        <f>SUM(G8:G124)</f>
        <v>1095</v>
      </c>
      <c r="H125" s="102" t="s">
        <v>220</v>
      </c>
      <c r="I125" s="103">
        <f t="shared" ref="I125:O125" si="8">SUM(I8:I124)</f>
        <v>10204022</v>
      </c>
      <c r="J125" s="62">
        <f t="shared" si="8"/>
        <v>9996175</v>
      </c>
      <c r="K125" s="62">
        <f t="shared" si="8"/>
        <v>3897762</v>
      </c>
      <c r="L125" s="80">
        <f t="shared" si="8"/>
        <v>231117</v>
      </c>
      <c r="M125" s="64">
        <f t="shared" si="8"/>
        <v>207847</v>
      </c>
      <c r="N125" s="62">
        <f t="shared" si="8"/>
        <v>86095</v>
      </c>
      <c r="O125" s="80">
        <f t="shared" si="8"/>
        <v>1936</v>
      </c>
      <c r="P125" s="104">
        <f>(I125)/T8</f>
        <v>5.0413310191875489</v>
      </c>
      <c r="Q125" s="62">
        <f>SUM(Q8:Q124)</f>
        <v>467780</v>
      </c>
      <c r="R125" s="80">
        <f>SUM(R8:R124)</f>
        <v>5011</v>
      </c>
      <c r="T125" s="115">
        <f>SUM(T9:T124)</f>
        <v>1951790</v>
      </c>
    </row>
    <row r="126" spans="1:22" x14ac:dyDescent="0.15">
      <c r="C126" s="105"/>
    </row>
    <row r="127" spans="1:22" x14ac:dyDescent="0.15">
      <c r="A127" s="3" t="s">
        <v>221</v>
      </c>
      <c r="C127" s="105"/>
    </row>
    <row r="128" spans="1:22" x14ac:dyDescent="0.15">
      <c r="C128" s="105"/>
    </row>
    <row r="129" spans="1:1" x14ac:dyDescent="0.15">
      <c r="A129" s="3" t="s">
        <v>222</v>
      </c>
    </row>
    <row r="131" spans="1:1" x14ac:dyDescent="0.15">
      <c r="A131" s="3" t="s">
        <v>223</v>
      </c>
    </row>
  </sheetData>
  <mergeCells count="199">
    <mergeCell ref="A124:B124"/>
    <mergeCell ref="U124:V124"/>
    <mergeCell ref="A125:B125"/>
    <mergeCell ref="A121:B121"/>
    <mergeCell ref="U121:V121"/>
    <mergeCell ref="A122:B122"/>
    <mergeCell ref="U122:V122"/>
    <mergeCell ref="A123:B123"/>
    <mergeCell ref="U123:V123"/>
    <mergeCell ref="A118:B118"/>
    <mergeCell ref="U118:V118"/>
    <mergeCell ref="A119:B119"/>
    <mergeCell ref="U119:V119"/>
    <mergeCell ref="A120:B120"/>
    <mergeCell ref="U120:V120"/>
    <mergeCell ref="A115:B115"/>
    <mergeCell ref="U115:V115"/>
    <mergeCell ref="A116:B116"/>
    <mergeCell ref="U116:V116"/>
    <mergeCell ref="A117:B117"/>
    <mergeCell ref="U117:V117"/>
    <mergeCell ref="A112:B112"/>
    <mergeCell ref="U112:V112"/>
    <mergeCell ref="A113:B113"/>
    <mergeCell ref="U113:V113"/>
    <mergeCell ref="A114:B114"/>
    <mergeCell ref="U114:V114"/>
    <mergeCell ref="A109:B109"/>
    <mergeCell ref="U109:V109"/>
    <mergeCell ref="A110:B110"/>
    <mergeCell ref="U110:V110"/>
    <mergeCell ref="A111:B111"/>
    <mergeCell ref="U111:V111"/>
    <mergeCell ref="A106:B106"/>
    <mergeCell ref="U106:V106"/>
    <mergeCell ref="A107:B107"/>
    <mergeCell ref="U107:V107"/>
    <mergeCell ref="A108:B108"/>
    <mergeCell ref="U108:V108"/>
    <mergeCell ref="A103:B103"/>
    <mergeCell ref="U103:V103"/>
    <mergeCell ref="A104:B104"/>
    <mergeCell ref="U104:V104"/>
    <mergeCell ref="A105:B105"/>
    <mergeCell ref="U105:V105"/>
    <mergeCell ref="A100:B100"/>
    <mergeCell ref="U100:V100"/>
    <mergeCell ref="A101:B101"/>
    <mergeCell ref="U101:V101"/>
    <mergeCell ref="A102:B102"/>
    <mergeCell ref="U102:V102"/>
    <mergeCell ref="A97:B97"/>
    <mergeCell ref="U97:V97"/>
    <mergeCell ref="A98:B98"/>
    <mergeCell ref="U98:V98"/>
    <mergeCell ref="A99:B99"/>
    <mergeCell ref="U99:V99"/>
    <mergeCell ref="A94:B94"/>
    <mergeCell ref="U94:V94"/>
    <mergeCell ref="A95:B95"/>
    <mergeCell ref="U95:V95"/>
    <mergeCell ref="A96:B96"/>
    <mergeCell ref="U96:V96"/>
    <mergeCell ref="A92:B92"/>
    <mergeCell ref="H92:H93"/>
    <mergeCell ref="P92:P93"/>
    <mergeCell ref="T92:T93"/>
    <mergeCell ref="U92:V92"/>
    <mergeCell ref="A93:B93"/>
    <mergeCell ref="A91:B91"/>
    <mergeCell ref="U91:V91"/>
    <mergeCell ref="A85:B85"/>
    <mergeCell ref="U85:V85"/>
    <mergeCell ref="A86:B86"/>
    <mergeCell ref="U86:V86"/>
    <mergeCell ref="A87:B87"/>
    <mergeCell ref="H87:H88"/>
    <mergeCell ref="P87:P88"/>
    <mergeCell ref="T87:T88"/>
    <mergeCell ref="U87:V87"/>
    <mergeCell ref="A88:B88"/>
    <mergeCell ref="A80:B80"/>
    <mergeCell ref="H80:H84"/>
    <mergeCell ref="P80:P84"/>
    <mergeCell ref="T80:T84"/>
    <mergeCell ref="U80:V80"/>
    <mergeCell ref="U88:V88"/>
    <mergeCell ref="A89:B89"/>
    <mergeCell ref="U89:V89"/>
    <mergeCell ref="A90:B90"/>
    <mergeCell ref="U90:V90"/>
    <mergeCell ref="A76:B76"/>
    <mergeCell ref="H76:H78"/>
    <mergeCell ref="P76:P78"/>
    <mergeCell ref="T76:T78"/>
    <mergeCell ref="U76:V76"/>
    <mergeCell ref="A78:B78"/>
    <mergeCell ref="U78:V78"/>
    <mergeCell ref="A79:B79"/>
    <mergeCell ref="U79:V79"/>
    <mergeCell ref="H62:H70"/>
    <mergeCell ref="P62:P70"/>
    <mergeCell ref="T62:T70"/>
    <mergeCell ref="U62:V62"/>
    <mergeCell ref="A71:B71"/>
    <mergeCell ref="H71:H75"/>
    <mergeCell ref="P71:P75"/>
    <mergeCell ref="T71:T75"/>
    <mergeCell ref="U71:V71"/>
    <mergeCell ref="A73:B73"/>
    <mergeCell ref="A62:B62"/>
    <mergeCell ref="U73:V73"/>
    <mergeCell ref="A74:B74"/>
    <mergeCell ref="U74:V74"/>
    <mergeCell ref="A75:B75"/>
    <mergeCell ref="U75:V75"/>
    <mergeCell ref="A59:B59"/>
    <mergeCell ref="U59:V59"/>
    <mergeCell ref="A60:B60"/>
    <mergeCell ref="U60:V60"/>
    <mergeCell ref="A61:B61"/>
    <mergeCell ref="U61:V61"/>
    <mergeCell ref="H52:H54"/>
    <mergeCell ref="P52:P54"/>
    <mergeCell ref="T52:T54"/>
    <mergeCell ref="U52:V52"/>
    <mergeCell ref="A55:B55"/>
    <mergeCell ref="H55:H58"/>
    <mergeCell ref="P55:P58"/>
    <mergeCell ref="T55:T58"/>
    <mergeCell ref="U55:V55"/>
    <mergeCell ref="A52:B52"/>
    <mergeCell ref="C52:C54"/>
    <mergeCell ref="D52:D54"/>
    <mergeCell ref="E52:E54"/>
    <mergeCell ref="A49:B49"/>
    <mergeCell ref="U49:V49"/>
    <mergeCell ref="A50:B50"/>
    <mergeCell ref="H50:H51"/>
    <mergeCell ref="P50:P51"/>
    <mergeCell ref="T50:T51"/>
    <mergeCell ref="U50:V50"/>
    <mergeCell ref="A51:B51"/>
    <mergeCell ref="U51:V51"/>
    <mergeCell ref="A46:B46"/>
    <mergeCell ref="H46:H47"/>
    <mergeCell ref="P46:P47"/>
    <mergeCell ref="T46:T47"/>
    <mergeCell ref="U46:V46"/>
    <mergeCell ref="A48:B48"/>
    <mergeCell ref="U48:V48"/>
    <mergeCell ref="A26:B26"/>
    <mergeCell ref="U26:V26"/>
    <mergeCell ref="A27:B27"/>
    <mergeCell ref="H27:H45"/>
    <mergeCell ref="P27:P45"/>
    <mergeCell ref="T27:T45"/>
    <mergeCell ref="U27:V27"/>
    <mergeCell ref="A44:B44"/>
    <mergeCell ref="A45:B45"/>
    <mergeCell ref="A23:B23"/>
    <mergeCell ref="U23:V23"/>
    <mergeCell ref="A24:B24"/>
    <mergeCell ref="U24:V24"/>
    <mergeCell ref="A25:B25"/>
    <mergeCell ref="U25:V25"/>
    <mergeCell ref="A11:B11"/>
    <mergeCell ref="H11:H21"/>
    <mergeCell ref="P11:P21"/>
    <mergeCell ref="T11:T21"/>
    <mergeCell ref="U11:V11"/>
    <mergeCell ref="A22:B22"/>
    <mergeCell ref="H22:H24"/>
    <mergeCell ref="P22:P25"/>
    <mergeCell ref="T22:T25"/>
    <mergeCell ref="U22:V22"/>
    <mergeCell ref="A9:B9"/>
    <mergeCell ref="H9:H10"/>
    <mergeCell ref="P9:P10"/>
    <mergeCell ref="T9:T10"/>
    <mergeCell ref="U9:V9"/>
    <mergeCell ref="A10:B10"/>
    <mergeCell ref="U10:V10"/>
    <mergeCell ref="D5:E5"/>
    <mergeCell ref="F5:G5"/>
    <mergeCell ref="J5:L5"/>
    <mergeCell ref="M5:O5"/>
    <mergeCell ref="A8:B8"/>
    <mergeCell ref="U8:V8"/>
    <mergeCell ref="A3:B7"/>
    <mergeCell ref="C3:H3"/>
    <mergeCell ref="I3:P3"/>
    <mergeCell ref="Q3:R3"/>
    <mergeCell ref="C4:G4"/>
    <mergeCell ref="H4:H6"/>
    <mergeCell ref="I4:O4"/>
    <mergeCell ref="P4:P6"/>
    <mergeCell ref="Q4:Q6"/>
    <mergeCell ref="R4:R6"/>
  </mergeCells>
  <phoneticPr fontId="3"/>
  <printOptions horizontalCentered="1"/>
  <pageMargins left="0.47244094488188981" right="0.47244094488188981" top="0.59055118110236227" bottom="0.59055118110236227" header="0.31496062992125984" footer="0.31496062992125984"/>
  <pageSetup paperSize="9" scale="98" firstPageNumber="34" orientation="portrait" useFirstPageNumber="1" r:id="rId1"/>
  <headerFooter alignWithMargins="0">
    <oddFooter>&amp;C&amp;"ＭＳ Ｐ明朝,標準"&amp;P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8個人貸出・団体貸出</vt:lpstr>
      <vt:lpstr>'8個人貸出・団体貸出'!Print_Area</vt:lpstr>
      <vt:lpstr>'8個人貸出・団体貸出'!Print_Titles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2020-10-22T01:25:14Z</cp:lastPrinted>
  <dcterms:created xsi:type="dcterms:W3CDTF">2020-10-18T06:04:21Z</dcterms:created>
  <dcterms:modified xsi:type="dcterms:W3CDTF">2021-11-09T07:04:25Z</dcterms:modified>
</cp:coreProperties>
</file>