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tg\県立長野図書館\20企画係\61_R3公共図書館概況調査\11_概況編集\"/>
    </mc:Choice>
  </mc:AlternateContent>
  <bookViews>
    <workbookView xWindow="0" yWindow="0" windowWidth="20490" windowHeight="7305"/>
  </bookViews>
  <sheets>
    <sheet name="５ 資料" sheetId="1" r:id="rId1"/>
  </sheets>
  <definedNames>
    <definedName name="_xlnm.Print_Area" localSheetId="0">'５ 資料'!$A$1:$O$128</definedName>
    <definedName name="_xlnm.Print_Titles" localSheetId="0">'５ 資料'!$2:$6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K7" i="1" l="1"/>
  <c r="K27" i="1" l="1"/>
  <c r="K14" i="1"/>
  <c r="K8" i="1"/>
  <c r="V124" i="1" l="1"/>
  <c r="S124" i="1"/>
  <c r="N124" i="1"/>
  <c r="M124" i="1"/>
  <c r="L124" i="1"/>
  <c r="J124" i="1"/>
  <c r="I124" i="1"/>
  <c r="H124" i="1"/>
  <c r="G124" i="1"/>
  <c r="F124" i="1"/>
  <c r="E124" i="1"/>
  <c r="D124" i="1"/>
  <c r="C124" i="1"/>
  <c r="O124" i="1" s="1"/>
  <c r="K123" i="1"/>
  <c r="O122" i="1"/>
  <c r="K122" i="1"/>
  <c r="O121" i="1"/>
  <c r="K121" i="1"/>
  <c r="O120" i="1"/>
  <c r="K120" i="1"/>
  <c r="O119" i="1"/>
  <c r="K119" i="1"/>
  <c r="O118" i="1"/>
  <c r="K118" i="1"/>
  <c r="O117" i="1"/>
  <c r="K117" i="1"/>
  <c r="O116" i="1"/>
  <c r="K116" i="1"/>
  <c r="O115" i="1"/>
  <c r="K115" i="1"/>
  <c r="O114" i="1"/>
  <c r="K114" i="1"/>
  <c r="O113" i="1"/>
  <c r="K113" i="1"/>
  <c r="O112" i="1"/>
  <c r="K112" i="1"/>
  <c r="O111" i="1"/>
  <c r="K111" i="1"/>
  <c r="O110" i="1"/>
  <c r="K110" i="1"/>
  <c r="O109" i="1"/>
  <c r="K109" i="1"/>
  <c r="O108" i="1"/>
  <c r="K108" i="1"/>
  <c r="O107" i="1"/>
  <c r="K107" i="1"/>
  <c r="O106" i="1"/>
  <c r="K106" i="1"/>
  <c r="O105" i="1"/>
  <c r="K105" i="1"/>
  <c r="O104" i="1"/>
  <c r="K104" i="1"/>
  <c r="O103" i="1"/>
  <c r="K103" i="1"/>
  <c r="O102" i="1"/>
  <c r="K102" i="1"/>
  <c r="O101" i="1"/>
  <c r="K101" i="1"/>
  <c r="O100" i="1"/>
  <c r="K100" i="1"/>
  <c r="O99" i="1"/>
  <c r="K99" i="1"/>
  <c r="O98" i="1"/>
  <c r="O97" i="1"/>
  <c r="K97" i="1"/>
  <c r="O96" i="1"/>
  <c r="K96" i="1"/>
  <c r="O95" i="1"/>
  <c r="K95" i="1"/>
  <c r="O94" i="1"/>
  <c r="K94" i="1"/>
  <c r="O93" i="1"/>
  <c r="K93" i="1"/>
  <c r="O92" i="1"/>
  <c r="O91" i="1"/>
  <c r="K91" i="1"/>
  <c r="O90" i="1"/>
  <c r="K90" i="1"/>
  <c r="O89" i="1"/>
  <c r="K89" i="1"/>
  <c r="O88" i="1"/>
  <c r="K88" i="1"/>
  <c r="K87" i="1"/>
  <c r="O86" i="1"/>
  <c r="K86" i="1"/>
  <c r="O85" i="1"/>
  <c r="K85" i="1"/>
  <c r="O84" i="1"/>
  <c r="K84" i="1"/>
  <c r="K83" i="1"/>
  <c r="K82" i="1"/>
  <c r="K81" i="1"/>
  <c r="K80" i="1"/>
  <c r="O79" i="1"/>
  <c r="K79" i="1"/>
  <c r="O78" i="1"/>
  <c r="K78" i="1"/>
  <c r="K77" i="1"/>
  <c r="K76" i="1"/>
  <c r="O75" i="1"/>
  <c r="K75" i="1"/>
  <c r="O74" i="1"/>
  <c r="K74" i="1"/>
  <c r="O73" i="1"/>
  <c r="K73" i="1"/>
  <c r="O72" i="1"/>
  <c r="K72" i="1"/>
  <c r="O71" i="1"/>
  <c r="K71" i="1"/>
  <c r="O70" i="1"/>
  <c r="K70" i="1"/>
  <c r="O69" i="1"/>
  <c r="K69" i="1"/>
  <c r="O68" i="1"/>
  <c r="K68" i="1"/>
  <c r="O67" i="1"/>
  <c r="K67" i="1"/>
  <c r="O66" i="1"/>
  <c r="K66" i="1"/>
  <c r="O65" i="1"/>
  <c r="K65" i="1"/>
  <c r="O64" i="1"/>
  <c r="K64" i="1"/>
  <c r="O63" i="1"/>
  <c r="K63" i="1"/>
  <c r="O62" i="1"/>
  <c r="K62" i="1"/>
  <c r="O61" i="1"/>
  <c r="K61" i="1"/>
  <c r="O60" i="1"/>
  <c r="K60" i="1"/>
  <c r="O59" i="1"/>
  <c r="K59" i="1"/>
  <c r="O58" i="1"/>
  <c r="K58" i="1"/>
  <c r="O57" i="1"/>
  <c r="K57" i="1"/>
  <c r="O56" i="1"/>
  <c r="K56" i="1"/>
  <c r="O55" i="1"/>
  <c r="K55" i="1"/>
  <c r="O54" i="1"/>
  <c r="K54" i="1"/>
  <c r="O53" i="1"/>
  <c r="K53" i="1"/>
  <c r="O52" i="1"/>
  <c r="K52" i="1"/>
  <c r="O51" i="1"/>
  <c r="K51" i="1"/>
  <c r="O50" i="1"/>
  <c r="K50" i="1"/>
  <c r="O49" i="1"/>
  <c r="K49" i="1"/>
  <c r="O48" i="1"/>
  <c r="K48" i="1"/>
  <c r="O47" i="1"/>
  <c r="K47" i="1"/>
  <c r="O46" i="1"/>
  <c r="K46" i="1"/>
  <c r="O45" i="1"/>
  <c r="K45" i="1"/>
  <c r="O44" i="1"/>
  <c r="K44" i="1"/>
  <c r="O43" i="1"/>
  <c r="K43" i="1"/>
  <c r="O42" i="1"/>
  <c r="K42" i="1"/>
  <c r="O41" i="1"/>
  <c r="K41" i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O26" i="1"/>
  <c r="K26" i="1"/>
  <c r="O25" i="1"/>
  <c r="K25" i="1"/>
  <c r="O24" i="1"/>
  <c r="K24" i="1"/>
  <c r="O23" i="1"/>
  <c r="K23" i="1"/>
  <c r="O22" i="1"/>
  <c r="K22" i="1"/>
  <c r="O21" i="1"/>
  <c r="K21" i="1"/>
  <c r="K20" i="1"/>
  <c r="K19" i="1"/>
  <c r="K18" i="1"/>
  <c r="K17" i="1"/>
  <c r="K16" i="1"/>
  <c r="K15" i="1"/>
  <c r="K13" i="1"/>
  <c r="K12" i="1"/>
  <c r="K11" i="1"/>
  <c r="O10" i="1"/>
  <c r="K10" i="1"/>
  <c r="O9" i="1"/>
  <c r="K9" i="1"/>
  <c r="O8" i="1"/>
  <c r="K124" i="1" l="1"/>
</calcChain>
</file>

<file path=xl/sharedStrings.xml><?xml version="1.0" encoding="utf-8"?>
<sst xmlns="http://schemas.openxmlformats.org/spreadsheetml/2006/main" count="288" uniqueCount="232">
  <si>
    <t>５ 資料</t>
    <rPh sb="2" eb="4">
      <t>シリョウ</t>
    </rPh>
    <phoneticPr fontId="4"/>
  </si>
  <si>
    <t>館名</t>
    <phoneticPr fontId="4"/>
  </si>
  <si>
    <t>資　　　　　　　　　　　　　　　　　　　　　料</t>
    <rPh sb="0" eb="23">
      <t>シリョウ</t>
    </rPh>
    <phoneticPr fontId="4"/>
  </si>
  <si>
    <t>人口１人当
蔵書冊数</t>
    <rPh sb="0" eb="2">
      <t>ジンコウ</t>
    </rPh>
    <rPh sb="2" eb="4">
      <t>１ニン</t>
    </rPh>
    <rPh sb="4" eb="5">
      <t>ア</t>
    </rPh>
    <rPh sb="6" eb="8">
      <t>ゾウショ</t>
    </rPh>
    <rPh sb="8" eb="10">
      <t>サツスウ</t>
    </rPh>
    <phoneticPr fontId="4"/>
  </si>
  <si>
    <t>システム未登録
コレクション</t>
    <rPh sb="4" eb="7">
      <t>ミトウロク</t>
    </rPh>
    <phoneticPr fontId="4"/>
  </si>
  <si>
    <t>蔵書冊数</t>
    <rPh sb="0" eb="2">
      <t>ゾウショ</t>
    </rPh>
    <rPh sb="2" eb="4">
      <t>サッスウ</t>
    </rPh>
    <phoneticPr fontId="4"/>
  </si>
  <si>
    <t>年間受入冊数</t>
    <rPh sb="0" eb="2">
      <t>ネンカン</t>
    </rPh>
    <rPh sb="2" eb="4">
      <t>ウケイ</t>
    </rPh>
    <rPh sb="4" eb="6">
      <t>サッスウ</t>
    </rPh>
    <phoneticPr fontId="4"/>
  </si>
  <si>
    <t>開架図書冊数</t>
    <rPh sb="0" eb="1">
      <t>カイ</t>
    </rPh>
    <rPh sb="1" eb="2">
      <t>ショカ</t>
    </rPh>
    <rPh sb="2" eb="4">
      <t>トショ</t>
    </rPh>
    <rPh sb="4" eb="6">
      <t>サツスウ</t>
    </rPh>
    <phoneticPr fontId="4"/>
  </si>
  <si>
    <t>開架率</t>
    <rPh sb="0" eb="1">
      <t>カイ</t>
    </rPh>
    <rPh sb="1" eb="2">
      <t>カ</t>
    </rPh>
    <rPh sb="2" eb="3">
      <t>リツ</t>
    </rPh>
    <phoneticPr fontId="4"/>
  </si>
  <si>
    <t>年間除籍冊数</t>
    <rPh sb="0" eb="2">
      <t>ネンカン</t>
    </rPh>
    <rPh sb="2" eb="4">
      <t>ジョセキ</t>
    </rPh>
    <rPh sb="4" eb="6">
      <t>サツスウ</t>
    </rPh>
    <phoneticPr fontId="4"/>
  </si>
  <si>
    <t>受入雑誌数</t>
    <rPh sb="0" eb="2">
      <t>ウケイ</t>
    </rPh>
    <rPh sb="2" eb="4">
      <t>ザッシ</t>
    </rPh>
    <rPh sb="4" eb="5">
      <t>スウ</t>
    </rPh>
    <phoneticPr fontId="4"/>
  </si>
  <si>
    <t>受入新聞数</t>
    <rPh sb="0" eb="2">
      <t>ウケイ</t>
    </rPh>
    <rPh sb="2" eb="4">
      <t>シンブン</t>
    </rPh>
    <rPh sb="4" eb="5">
      <t>スウ</t>
    </rPh>
    <phoneticPr fontId="4"/>
  </si>
  <si>
    <t>うち児童</t>
    <rPh sb="2" eb="4">
      <t>ジドウヨウ</t>
    </rPh>
    <phoneticPr fontId="4"/>
  </si>
  <si>
    <t>うち外国語</t>
    <rPh sb="0" eb="5">
      <t>ウチガイコクゴ</t>
    </rPh>
    <phoneticPr fontId="4"/>
  </si>
  <si>
    <t>うち購入
冊数</t>
    <rPh sb="2" eb="4">
      <t>コウニュウ</t>
    </rPh>
    <rPh sb="5" eb="7">
      <t>サツスウ</t>
    </rPh>
    <phoneticPr fontId="4"/>
  </si>
  <si>
    <t>うち外国語</t>
    <rPh sb="2" eb="5">
      <t>ガイコクゴ</t>
    </rPh>
    <phoneticPr fontId="4"/>
  </si>
  <si>
    <t>冊</t>
    <rPh sb="0" eb="1">
      <t>サツスウ</t>
    </rPh>
    <phoneticPr fontId="4"/>
  </si>
  <si>
    <t>冊</t>
    <rPh sb="0" eb="1">
      <t>サツ</t>
    </rPh>
    <phoneticPr fontId="4"/>
  </si>
  <si>
    <t>％</t>
    <phoneticPr fontId="4"/>
  </si>
  <si>
    <t>種</t>
    <rPh sb="0" eb="1">
      <t>シュ</t>
    </rPh>
    <phoneticPr fontId="4"/>
  </si>
  <si>
    <t>有無</t>
    <rPh sb="0" eb="2">
      <t>ウム</t>
    </rPh>
    <phoneticPr fontId="4"/>
  </si>
  <si>
    <t>コレクション名</t>
    <rPh sb="6" eb="7">
      <t>メイ</t>
    </rPh>
    <phoneticPr fontId="4"/>
  </si>
  <si>
    <t>人口</t>
    <rPh sb="0" eb="2">
      <t>ジンコウ</t>
    </rPh>
    <phoneticPr fontId="4"/>
  </si>
  <si>
    <t>県立長野</t>
    <rPh sb="0" eb="2">
      <t>ケンリツ</t>
    </rPh>
    <phoneticPr fontId="4"/>
  </si>
  <si>
    <t>関口文庫、威徳院文庫</t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</si>
  <si>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</si>
  <si>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</si>
  <si>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</si>
  <si>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</si>
  <si>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システム導入以前の分室所蔵図書等</t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</si>
  <si>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</si>
  <si>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</si>
  <si>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小穴文庫、石曽根文庫、池上文庫、浅井冽文庫</t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</si>
  <si>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</si>
  <si>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</si>
  <si>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鎌田</t>
    <rPh sb="0" eb="2">
      <t>カマタ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</si>
  <si>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</si>
  <si>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</si>
  <si>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</si>
  <si>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</si>
  <si>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</si>
  <si>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</si>
  <si>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</si>
  <si>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</si>
  <si>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</si>
  <si>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</si>
  <si>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</si>
  <si>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</si>
  <si>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花月文庫 他</t>
  </si>
  <si>
    <t>上田市立丸子</t>
    <rPh sb="0" eb="4">
      <t>ウエダシリツ</t>
    </rPh>
    <rPh sb="4" eb="6">
      <t>マルコ</t>
    </rPh>
    <phoneticPr fontId="4"/>
  </si>
  <si>
    <t>丸子図書館　稀覯本（戦争編）</t>
  </si>
  <si>
    <t>上田市立丸子金子</t>
    <rPh sb="0" eb="4">
      <t>ウエダシリツ</t>
    </rPh>
    <rPh sb="4" eb="6">
      <t>マルコ</t>
    </rPh>
    <rPh sb="6" eb="8">
      <t>カネコ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</si>
  <si>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</si>
  <si>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上田市立真田</t>
    <rPh sb="0" eb="1">
      <t>ウエ</t>
    </rPh>
    <rPh sb="1" eb="2">
      <t>タ</t>
    </rPh>
    <rPh sb="2" eb="3">
      <t>シ</t>
    </rPh>
    <rPh sb="3" eb="4">
      <t>リツ</t>
    </rPh>
    <rPh sb="4" eb="5">
      <t>マコト</t>
    </rPh>
    <rPh sb="5" eb="6">
      <t>タ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</si>
  <si>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</si>
  <si>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</si>
  <si>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</si>
  <si>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</si>
  <si>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補足ファイルに記入</t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</si>
  <si>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</si>
  <si>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</si>
  <si>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</si>
  <si>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</si>
  <si>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</si>
  <si>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</si>
  <si>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</si>
  <si>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</si>
  <si>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</si>
  <si>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</si>
  <si>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</si>
  <si>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</si>
  <si>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</si>
  <si>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</si>
  <si>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</si>
  <si>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</si>
  <si>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</si>
  <si>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</si>
  <si>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</si>
  <si>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</si>
  <si>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</si>
  <si>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</si>
  <si>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</si>
  <si>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</si>
  <si>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</si>
  <si>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</si>
  <si>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</si>
  <si>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</si>
  <si>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</si>
  <si>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</si>
  <si>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</si>
  <si>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</si>
  <si>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</si>
  <si>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黒田文庫</t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</si>
  <si>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</si>
  <si>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</si>
  <si>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</si>
  <si>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</si>
  <si>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</si>
  <si>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</si>
  <si>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デイジー図書119冊</t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</si>
  <si>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</si>
  <si>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</si>
  <si>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</si>
  <si>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</si>
  <si>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</si>
  <si>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</si>
  <si>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</si>
  <si>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</si>
  <si>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</si>
  <si>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</si>
  <si>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</si>
  <si>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</si>
  <si>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</si>
  <si>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</si>
  <si>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</si>
  <si>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</si>
  <si>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</si>
  <si>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塩尻市立</t>
    <rPh sb="0" eb="3">
      <t>シオジリシ</t>
    </rPh>
    <rPh sb="3" eb="4">
      <t>リツ</t>
    </rPh>
    <phoneticPr fontId="4"/>
  </si>
  <si>
    <t>広丘図書館</t>
    <phoneticPr fontId="4"/>
  </si>
  <si>
    <t>広丘図書館</t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</si>
  <si>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</si>
  <si>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</si>
  <si>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</si>
  <si>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</si>
  <si>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</si>
  <si>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</si>
  <si>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</si>
  <si>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</si>
  <si>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</si>
  <si>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</si>
  <si>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</si>
  <si>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</si>
  <si>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</si>
  <si>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</si>
  <si>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</si>
  <si>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</si>
  <si>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</si>
  <si>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</si>
  <si>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</si>
  <si>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</si>
  <si>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</si>
  <si>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</si>
  <si>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</si>
  <si>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</si>
  <si>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</si>
  <si>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</si>
  <si>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</si>
  <si>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</si>
  <si>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</si>
  <si>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</si>
  <si>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</si>
  <si>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</si>
  <si>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</si>
  <si>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</si>
  <si>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小穴好實寄贈書・山岳関係寄贈書</t>
  </si>
  <si>
    <t>三郷</t>
  </si>
  <si>
    <t>堀金</t>
  </si>
  <si>
    <t>明科</t>
  </si>
  <si>
    <t>小海町</t>
    <rPh sb="0" eb="3">
      <t>コウミマチ</t>
    </rPh>
    <phoneticPr fontId="4"/>
  </si>
  <si>
    <t>井出　正義文庫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</si>
  <si>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</si>
  <si>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</si>
  <si>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</si>
  <si>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</si>
  <si>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</si>
  <si>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</si>
  <si>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</si>
  <si>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</si>
  <si>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</si>
  <si>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</si>
  <si>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</si>
  <si>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-</t>
  </si>
  <si>
    <t>辰野町立辰野</t>
    <rPh sb="0" eb="3">
      <t>タツノマチ</t>
    </rPh>
    <rPh sb="3" eb="4">
      <t>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</si>
  <si>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</si>
  <si>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  <rPh sb="0" eb="2">
      <t>オノ</t>
    </rPh>
    <rPh sb="2" eb="4">
      <t>トショ</t>
    </rPh>
    <rPh sb="4" eb="5">
      <t>カン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</si>
  <si>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</si>
  <si>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</si>
  <si>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</si>
  <si>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</si>
  <si>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</si>
  <si>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</si>
  <si>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</si>
  <si>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木曽町図書館</t>
    <phoneticPr fontId="4"/>
  </si>
  <si>
    <t>木曽町</t>
    <rPh sb="0" eb="3">
      <t>キソマチ</t>
    </rPh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</si>
  <si>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</si>
  <si>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</si>
  <si>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</si>
  <si>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</si>
  <si>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</si>
  <si>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鴻山文庫</t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</si>
  <si>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</si>
  <si>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</si>
  <si>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</si>
  <si>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</si>
  <si>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</si>
  <si>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</si>
  <si>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</si>
  <si>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</si>
  <si>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小河原文庫</t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</si>
  <si>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</si>
  <si>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</si>
  <si>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</si>
  <si>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</si>
  <si>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</si>
  <si>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</si>
  <si>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</si>
  <si>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阿智村</t>
    <rPh sb="0" eb="3">
      <t>アチムラ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</si>
  <si>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</si>
  <si>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</si>
  <si>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</si>
  <si>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</si>
  <si>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</si>
  <si>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</si>
  <si>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</si>
  <si>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</si>
  <si>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</si>
  <si>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</si>
  <si>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山形村</t>
    <rPh sb="0" eb="2">
      <t>ヤマガタ</t>
    </rPh>
    <rPh sb="2" eb="3">
      <t>ムラ</t>
    </rPh>
    <phoneticPr fontId="4"/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</si>
  <si>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</si>
  <si>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</si>
  <si>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</si>
  <si>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</si>
  <si>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</si>
  <si>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</si>
  <si>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</si>
  <si>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</si>
  <si>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</si>
  <si>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ライブラリー８２</t>
    <phoneticPr fontId="4"/>
  </si>
  <si>
    <t>ライブラリー８２</t>
    <phoneticPr fontId="4"/>
  </si>
  <si>
    <t>合計</t>
    <rPh sb="0" eb="2">
      <t>ゴウケイ</t>
    </rPh>
    <phoneticPr fontId="4"/>
  </si>
  <si>
    <t>※ 人口１人当蔵書冊数＝蔵書冊数/奉仕対象人口</t>
    <rPh sb="2" eb="4">
      <t>ジンコウ</t>
    </rPh>
    <rPh sb="5" eb="6">
      <t>ニン</t>
    </rPh>
    <rPh sb="6" eb="7">
      <t>ア</t>
    </rPh>
    <rPh sb="7" eb="9">
      <t>ゾウショ</t>
    </rPh>
    <rPh sb="9" eb="11">
      <t>サッスウ</t>
    </rPh>
    <rPh sb="12" eb="14">
      <t>ゾウショ</t>
    </rPh>
    <rPh sb="14" eb="16">
      <t>サッスウ</t>
    </rPh>
    <rPh sb="17" eb="19">
      <t>ホウシ</t>
    </rPh>
    <rPh sb="19" eb="21">
      <t>タイショウ</t>
    </rPh>
    <rPh sb="21" eb="23">
      <t>ジンコウ</t>
    </rPh>
    <phoneticPr fontId="4"/>
  </si>
  <si>
    <t>※合計の数値は、県全体の図書館の蔵書数/県人口</t>
    <rPh sb="1" eb="3">
      <t>ゴウケイ</t>
    </rPh>
    <rPh sb="4" eb="6">
      <t>スウチ</t>
    </rPh>
    <rPh sb="8" eb="9">
      <t>ケン</t>
    </rPh>
    <rPh sb="9" eb="11">
      <t>ゼンタイ</t>
    </rPh>
    <rPh sb="12" eb="15">
      <t>トショカン</t>
    </rPh>
    <rPh sb="16" eb="18">
      <t>ゾウショ</t>
    </rPh>
    <rPh sb="18" eb="19">
      <t>スウ</t>
    </rPh>
    <rPh sb="20" eb="21">
      <t>ケン</t>
    </rPh>
    <rPh sb="21" eb="23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</si>
</sst>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,##0_ ;[Red]\-#,##0\ "/>
    <numFmt numFmtId="178" formatCode="#,##0_);[Red]\(#,##0\)"/>
    <numFmt numFmtId="179" formatCode="0_ "/>
    <numFmt numFmtId="180" formatCode="0_ ;[Red]\-0\ "/>
    <numFmt numFmtId="181" formatCode="0.0_);[Red]\(0.0\)"/>
    <numFmt numFmtId="182" formatCode="#,##0_ "/>
  </numFmts>
  <fonts count="14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  <xf numFmtId="0" fontId="7" fillId="0" borderId="0" applyFill="0" applyProtection="0"/>
    <xf numFmtId="38" fontId="1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38" fontId="2" fillId="0" borderId="0" xfId="2" applyFont="1" applyAlignment="1">
      <alignment vertical="center"/>
    </xf>
    <xf numFmtId="38" fontId="5" fillId="0" borderId="0" xfId="2" applyFont="1" applyFill="1" applyAlignment="1">
      <alignment horizontal="right"/>
    </xf>
    <xf numFmtId="38" fontId="5" fillId="0" borderId="0" xfId="2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/>
    </xf>
    <xf numFmtId="38" fontId="6" fillId="0" borderId="0" xfId="2" applyFont="1" applyFill="1" applyBorder="1"/>
    <xf numFmtId="177" fontId="6" fillId="0" borderId="0" xfId="2" applyNumberFormat="1" applyFont="1" applyFill="1" applyBorder="1" applyAlignment="1">
      <alignment horizontal="right"/>
    </xf>
    <xf numFmtId="0" fontId="6" fillId="0" borderId="0" xfId="0" applyFont="1" applyBorder="1"/>
    <xf numFmtId="0" fontId="5" fillId="0" borderId="0" xfId="0" applyFont="1"/>
    <xf numFmtId="0" fontId="7" fillId="0" borderId="0" xfId="3"/>
    <xf numFmtId="38" fontId="5" fillId="0" borderId="7" xfId="2" applyFont="1" applyFill="1" applyBorder="1" applyAlignment="1">
      <alignment horizontal="right" vertical="top"/>
    </xf>
    <xf numFmtId="38" fontId="5" fillId="0" borderId="8" xfId="2" applyFont="1" applyFill="1" applyBorder="1" applyAlignment="1">
      <alignment horizontal="right" vertical="top"/>
    </xf>
    <xf numFmtId="38" fontId="5" fillId="0" borderId="7" xfId="2" applyFont="1" applyFill="1" applyBorder="1" applyAlignment="1">
      <alignment horizontal="center" vertical="top"/>
    </xf>
    <xf numFmtId="38" fontId="5" fillId="0" borderId="8" xfId="2" applyFont="1" applyFill="1" applyBorder="1" applyAlignment="1">
      <alignment horizontal="center" vertical="top"/>
    </xf>
    <xf numFmtId="38" fontId="9" fillId="0" borderId="14" xfId="2" applyFont="1" applyFill="1" applyBorder="1" applyAlignment="1">
      <alignment horizontal="right" vertical="center"/>
    </xf>
    <xf numFmtId="38" fontId="9" fillId="0" borderId="16" xfId="2" applyFont="1" applyFill="1" applyBorder="1" applyAlignment="1">
      <alignment horizontal="right" vertical="center"/>
    </xf>
    <xf numFmtId="38" fontId="9" fillId="0" borderId="17" xfId="2" applyFont="1" applyFill="1" applyBorder="1" applyAlignment="1">
      <alignment horizontal="right" vertical="center"/>
    </xf>
    <xf numFmtId="38" fontId="9" fillId="0" borderId="18" xfId="2" applyFont="1" applyFill="1" applyBorder="1" applyAlignment="1">
      <alignment horizontal="right" vertical="center"/>
    </xf>
    <xf numFmtId="38" fontId="9" fillId="0" borderId="19" xfId="2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9" fontId="5" fillId="0" borderId="19" xfId="2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0" fontId="5" fillId="0" borderId="9" xfId="4" applyFont="1" applyFill="1" applyBorder="1"/>
    <xf numFmtId="0" fontId="5" fillId="0" borderId="5" xfId="4" applyFont="1" applyFill="1" applyBorder="1"/>
    <xf numFmtId="178" fontId="5" fillId="0" borderId="17" xfId="0" applyNumberFormat="1" applyFont="1" applyFill="1" applyBorder="1" applyAlignment="1">
      <alignment horizontal="right" vertical="center" shrinkToFit="1"/>
    </xf>
    <xf numFmtId="178" fontId="5" fillId="0" borderId="37" xfId="0" applyNumberFormat="1" applyFont="1" applyFill="1" applyBorder="1" applyAlignment="1">
      <alignment horizontal="right" vertical="center" shrinkToFit="1"/>
    </xf>
    <xf numFmtId="178" fontId="5" fillId="0" borderId="38" xfId="0" applyNumberFormat="1" applyFont="1" applyFill="1" applyBorder="1" applyAlignment="1">
      <alignment horizontal="right" vertical="center" shrinkToFit="1"/>
    </xf>
    <xf numFmtId="178" fontId="5" fillId="0" borderId="39" xfId="0" applyNumberFormat="1" applyFont="1" applyFill="1" applyBorder="1" applyAlignment="1">
      <alignment horizontal="right" vertical="center" shrinkToFit="1"/>
    </xf>
    <xf numFmtId="178" fontId="5" fillId="0" borderId="40" xfId="0" applyNumberFormat="1" applyFont="1" applyFill="1" applyBorder="1" applyAlignment="1">
      <alignment horizontal="right" vertical="center" shrinkToFit="1"/>
    </xf>
    <xf numFmtId="179" fontId="5" fillId="0" borderId="19" xfId="2" applyNumberFormat="1" applyFont="1" applyFill="1" applyBorder="1" applyAlignment="1">
      <alignment horizontal="right" vertical="center" shrinkToFit="1"/>
    </xf>
    <xf numFmtId="0" fontId="5" fillId="0" borderId="0" xfId="3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8" fontId="5" fillId="0" borderId="0" xfId="2" applyFont="1" applyAlignment="1">
      <alignment horizontal="right"/>
    </xf>
    <xf numFmtId="176" fontId="5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10" fillId="0" borderId="0" xfId="3" applyFont="1"/>
    <xf numFmtId="0" fontId="6" fillId="0" borderId="0" xfId="0" applyFont="1"/>
    <xf numFmtId="38" fontId="6" fillId="0" borderId="0" xfId="2" applyFont="1" applyFill="1" applyBorder="1" applyAlignment="1">
      <alignment horizontal="center" vertical="center"/>
    </xf>
    <xf numFmtId="0" fontId="12" fillId="0" borderId="0" xfId="3" applyFont="1" applyBorder="1"/>
    <xf numFmtId="0" fontId="12" fillId="0" borderId="0" xfId="3" applyFont="1"/>
    <xf numFmtId="38" fontId="13" fillId="0" borderId="0" xfId="2" applyFont="1" applyFill="1" applyBorder="1"/>
    <xf numFmtId="178" fontId="6" fillId="0" borderId="0" xfId="0" applyNumberFormat="1" applyFont="1" applyBorder="1" applyAlignment="1">
      <alignment horizont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78" fontId="6" fillId="0" borderId="0" xfId="0" applyNumberFormat="1" applyFont="1"/>
    <xf numFmtId="0" fontId="6" fillId="0" borderId="0" xfId="4" applyFont="1" applyBorder="1" applyAlignment="1" applyProtection="1">
      <alignment horizontal="distributed" vertical="center"/>
      <protection locked="0"/>
    </xf>
    <xf numFmtId="0" fontId="6" fillId="0" borderId="0" xfId="4" applyFont="1" applyBorder="1" applyAlignment="1" applyProtection="1">
      <alignment horizontal="distributed" vertical="center" shrinkToFit="1"/>
      <protection locked="0"/>
    </xf>
    <xf numFmtId="0" fontId="6" fillId="0" borderId="0" xfId="4" applyFont="1" applyBorder="1" applyAlignment="1" applyProtection="1">
      <alignment horizontal="distributed" vertical="center" justifyLastLine="1"/>
      <protection locked="0"/>
    </xf>
    <xf numFmtId="0" fontId="6" fillId="0" borderId="0" xfId="4" applyFont="1" applyFill="1" applyBorder="1"/>
    <xf numFmtId="0" fontId="6" fillId="0" borderId="0" xfId="4" applyFont="1" applyBorder="1" applyAlignment="1">
      <alignment horizontal="distributed" vertical="center"/>
    </xf>
    <xf numFmtId="0" fontId="6" fillId="0" borderId="0" xfId="4" applyFont="1" applyBorder="1" applyAlignment="1" applyProtection="1">
      <alignment vertical="center"/>
      <protection locked="0"/>
    </xf>
    <xf numFmtId="0" fontId="6" fillId="0" borderId="0" xfId="4" applyFont="1" applyFill="1" applyBorder="1" applyAlignment="1">
      <alignment horizontal="distributed" vertical="center"/>
    </xf>
    <xf numFmtId="0" fontId="5" fillId="0" borderId="8" xfId="4" applyFont="1" applyFill="1" applyBorder="1" applyAlignment="1">
      <alignment horizontal="distributed" vertical="center"/>
    </xf>
    <xf numFmtId="38" fontId="5" fillId="0" borderId="3" xfId="2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0" fontId="5" fillId="0" borderId="5" xfId="4" applyFont="1" applyFill="1" applyBorder="1" applyAlignment="1" applyProtection="1">
      <alignment horizontal="distributed" vertical="center"/>
      <protection locked="0"/>
    </xf>
    <xf numFmtId="0" fontId="5" fillId="0" borderId="3" xfId="4" applyFont="1" applyFill="1" applyBorder="1" applyAlignment="1" applyProtection="1">
      <alignment horizontal="distributed" vertical="center" justifyLastLine="1" shrinkToFit="1"/>
      <protection locked="0"/>
    </xf>
    <xf numFmtId="0" fontId="5" fillId="0" borderId="4" xfId="4" applyFont="1" applyFill="1" applyBorder="1" applyAlignment="1" applyProtection="1">
      <alignment horizontal="distributed" vertical="center" justifyLastLine="1" shrinkToFit="1"/>
      <protection locked="0"/>
    </xf>
    <xf numFmtId="0" fontId="5" fillId="0" borderId="9" xfId="4" applyFont="1" applyFill="1" applyBorder="1" applyAlignment="1" applyProtection="1">
      <alignment horizontal="distributed" vertical="center"/>
      <protection locked="0"/>
    </xf>
    <xf numFmtId="0" fontId="5" fillId="0" borderId="2" xfId="4" applyFont="1" applyFill="1" applyBorder="1" applyAlignment="1" applyProtection="1">
      <alignment horizontal="distributed" vertical="center" justifyLastLine="1" shrinkToFit="1"/>
      <protection locked="0"/>
    </xf>
    <xf numFmtId="0" fontId="5" fillId="0" borderId="19" xfId="4" applyFont="1" applyFill="1" applyBorder="1" applyAlignment="1" applyProtection="1">
      <alignment horizontal="distributed" vertical="center"/>
      <protection locked="0"/>
    </xf>
    <xf numFmtId="0" fontId="5" fillId="0" borderId="2" xfId="4" applyFont="1" applyFill="1" applyBorder="1" applyAlignment="1" applyProtection="1">
      <alignment horizontal="distributed" vertical="center" justifyLastLine="1"/>
      <protection locked="0"/>
    </xf>
    <xf numFmtId="0" fontId="5" fillId="0" borderId="3" xfId="4" applyFont="1" applyFill="1" applyBorder="1" applyAlignment="1" applyProtection="1">
      <alignment horizontal="distributed" vertical="center" justifyLastLine="1"/>
      <protection locked="0"/>
    </xf>
    <xf numFmtId="0" fontId="5" fillId="0" borderId="4" xfId="4" applyFont="1" applyFill="1" applyBorder="1" applyAlignment="1" applyProtection="1">
      <alignment horizontal="distributed" vertical="center" justifyLastLine="1"/>
      <protection locked="0"/>
    </xf>
    <xf numFmtId="0" fontId="5" fillId="0" borderId="4" xfId="4" applyFont="1" applyFill="1" applyBorder="1" applyAlignment="1" applyProtection="1">
      <alignment horizontal="distributed" vertical="center"/>
      <protection locked="0"/>
    </xf>
    <xf numFmtId="0" fontId="5" fillId="0" borderId="3" xfId="4" applyFont="1" applyFill="1" applyBorder="1" applyAlignment="1" applyProtection="1">
      <alignment horizontal="distributed" vertical="center"/>
      <protection locked="0"/>
    </xf>
    <xf numFmtId="178" fontId="5" fillId="0" borderId="20" xfId="0" applyNumberFormat="1" applyFont="1" applyFill="1" applyBorder="1" applyAlignment="1">
      <alignment horizontal="right" vertical="center" shrinkToFit="1"/>
    </xf>
    <xf numFmtId="0" fontId="5" fillId="0" borderId="9" xfId="4" applyFont="1" applyFill="1" applyBorder="1" applyAlignment="1" applyProtection="1">
      <alignment horizontal="distributed" vertical="center" justifyLastLine="1"/>
      <protection locked="0"/>
    </xf>
    <xf numFmtId="0" fontId="5" fillId="0" borderId="14" xfId="4" applyFont="1" applyFill="1" applyBorder="1" applyAlignment="1" applyProtection="1">
      <alignment horizontal="distributed" vertical="center"/>
      <protection locked="0"/>
    </xf>
    <xf numFmtId="0" fontId="5" fillId="0" borderId="3" xfId="4" applyFont="1" applyFill="1" applyBorder="1" applyAlignment="1" applyProtection="1">
      <alignment vertical="center" shrinkToFit="1"/>
      <protection locked="0"/>
    </xf>
    <xf numFmtId="0" fontId="5" fillId="0" borderId="3" xfId="4" applyFont="1" applyFill="1" applyBorder="1" applyAlignment="1">
      <alignment horizontal="distributed" vertical="center"/>
    </xf>
    <xf numFmtId="0" fontId="5" fillId="0" borderId="9" xfId="4" applyFont="1" applyFill="1" applyBorder="1" applyAlignment="1" applyProtection="1">
      <alignment vertical="center"/>
      <protection locked="0"/>
    </xf>
    <xf numFmtId="0" fontId="5" fillId="0" borderId="8" xfId="4" applyFont="1" applyFill="1" applyBorder="1" applyAlignment="1" applyProtection="1">
      <alignment horizontal="distributed" vertical="center"/>
      <protection locked="0"/>
    </xf>
    <xf numFmtId="0" fontId="5" fillId="0" borderId="19" xfId="4" applyFont="1" applyFill="1" applyBorder="1" applyAlignment="1" applyProtection="1">
      <alignment vertical="center"/>
      <protection locked="0"/>
    </xf>
    <xf numFmtId="178" fontId="5" fillId="0" borderId="3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9" fontId="5" fillId="0" borderId="3" xfId="2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38" fontId="5" fillId="0" borderId="4" xfId="2" applyFont="1" applyFill="1" applyBorder="1" applyAlignment="1">
      <alignment horizontal="right" vertical="center"/>
    </xf>
    <xf numFmtId="180" fontId="5" fillId="0" borderId="4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38" fontId="5" fillId="0" borderId="7" xfId="2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/>
    </xf>
    <xf numFmtId="38" fontId="5" fillId="0" borderId="20" xfId="2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178" fontId="5" fillId="0" borderId="3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9" fontId="5" fillId="0" borderId="32" xfId="2" applyNumberFormat="1" applyFont="1" applyFill="1" applyBorder="1" applyAlignment="1">
      <alignment horizontal="right" vertical="center"/>
    </xf>
    <xf numFmtId="38" fontId="5" fillId="0" borderId="32" xfId="2" applyFont="1" applyFill="1" applyBorder="1" applyAlignment="1">
      <alignment horizontal="right" vertical="center"/>
    </xf>
    <xf numFmtId="180" fontId="5" fillId="0" borderId="32" xfId="0" applyNumberFormat="1" applyFont="1" applyFill="1" applyBorder="1" applyAlignment="1">
      <alignment horizontal="right" vertical="center"/>
    </xf>
    <xf numFmtId="181" fontId="5" fillId="0" borderId="32" xfId="0" applyNumberFormat="1" applyFont="1" applyFill="1" applyBorder="1" applyAlignment="1">
      <alignment horizontal="right" vertical="center"/>
    </xf>
    <xf numFmtId="38" fontId="5" fillId="0" borderId="15" xfId="2" applyFont="1" applyFill="1" applyBorder="1" applyAlignment="1">
      <alignment horizontal="right" vertical="center" shrinkToFit="1"/>
    </xf>
    <xf numFmtId="178" fontId="5" fillId="0" borderId="15" xfId="0" applyNumberFormat="1" applyFont="1" applyFill="1" applyBorder="1" applyAlignment="1">
      <alignment horizontal="right" vertical="center" shrinkToFit="1"/>
    </xf>
    <xf numFmtId="181" fontId="5" fillId="0" borderId="19" xfId="0" applyNumberFormat="1" applyFont="1" applyFill="1" applyBorder="1" applyAlignment="1">
      <alignment horizontal="right" vertical="center" shrinkToFit="1"/>
    </xf>
    <xf numFmtId="0" fontId="5" fillId="0" borderId="14" xfId="3" applyFont="1" applyFill="1" applyBorder="1" applyAlignment="1">
      <alignment horizontal="distributed" vertical="center"/>
    </xf>
    <xf numFmtId="0" fontId="5" fillId="0" borderId="15" xfId="3" applyFont="1" applyFill="1" applyBorder="1" applyAlignment="1">
      <alignment horizontal="distributed" vertical="center"/>
    </xf>
    <xf numFmtId="0" fontId="5" fillId="0" borderId="20" xfId="4" applyFont="1" applyFill="1" applyBorder="1" applyAlignment="1">
      <alignment horizontal="distributed" vertical="center"/>
    </xf>
    <xf numFmtId="0" fontId="5" fillId="0" borderId="8" xfId="4" applyFont="1" applyFill="1" applyBorder="1" applyAlignment="1">
      <alignment horizontal="distributed" vertical="center"/>
    </xf>
    <xf numFmtId="0" fontId="6" fillId="0" borderId="0" xfId="4" applyFont="1" applyBorder="1" applyAlignment="1" applyProtection="1">
      <alignment horizontal="distributed" vertical="center"/>
      <protection locked="0"/>
    </xf>
    <xf numFmtId="0" fontId="6" fillId="0" borderId="0" xfId="4" applyFont="1" applyBorder="1" applyAlignment="1">
      <alignment vertical="center"/>
    </xf>
    <xf numFmtId="0" fontId="5" fillId="0" borderId="30" xfId="4" applyFont="1" applyFill="1" applyBorder="1" applyAlignment="1">
      <alignment horizontal="distributed" vertical="center"/>
    </xf>
    <xf numFmtId="0" fontId="5" fillId="0" borderId="31" xfId="4" applyFont="1" applyFill="1" applyBorder="1" applyAlignment="1">
      <alignment horizontal="distributed" vertical="center"/>
    </xf>
    <xf numFmtId="0" fontId="5" fillId="0" borderId="20" xfId="4" applyFont="1" applyFill="1" applyBorder="1" applyAlignment="1">
      <alignment vertical="center" shrinkToFit="1"/>
    </xf>
    <xf numFmtId="0" fontId="5" fillId="0" borderId="8" xfId="4" applyFont="1" applyFill="1" applyBorder="1" applyAlignment="1">
      <alignment vertical="center" shrinkToFit="1"/>
    </xf>
    <xf numFmtId="0" fontId="6" fillId="0" borderId="0" xfId="4" applyFont="1" applyBorder="1" applyAlignment="1" applyProtection="1">
      <alignment horizontal="distributed" vertical="center" shrinkToFit="1"/>
      <protection locked="0"/>
    </xf>
    <xf numFmtId="0" fontId="5" fillId="0" borderId="20" xfId="4" applyFont="1" applyFill="1" applyBorder="1" applyAlignment="1" applyProtection="1">
      <alignment horizontal="distributed" vertical="center" shrinkToFit="1"/>
      <protection locked="0"/>
    </xf>
    <xf numFmtId="0" fontId="5" fillId="0" borderId="8" xfId="4" applyFont="1" applyFill="1" applyBorder="1" applyAlignment="1" applyProtection="1">
      <alignment horizontal="distributed" vertical="center" shrinkToFit="1"/>
      <protection locked="0"/>
    </xf>
    <xf numFmtId="0" fontId="5" fillId="0" borderId="20" xfId="4" applyFont="1" applyFill="1" applyBorder="1" applyAlignment="1">
      <alignment horizontal="distributed" vertical="center" shrinkToFit="1"/>
    </xf>
    <xf numFmtId="0" fontId="5" fillId="0" borderId="8" xfId="4" applyFont="1" applyFill="1" applyBorder="1" applyAlignment="1">
      <alignment horizontal="distributed" vertical="center" shrinkToFit="1"/>
    </xf>
    <xf numFmtId="0" fontId="5" fillId="0" borderId="7" xfId="4" applyFont="1" applyFill="1" applyBorder="1" applyAlignment="1">
      <alignment horizontal="distributed" vertical="center" shrinkToFit="1"/>
    </xf>
    <xf numFmtId="0" fontId="5" fillId="0" borderId="14" xfId="4" applyFont="1" applyFill="1" applyBorder="1" applyAlignment="1">
      <alignment horizontal="distributed" vertical="center" shrinkToFit="1"/>
    </xf>
    <xf numFmtId="0" fontId="5" fillId="0" borderId="15" xfId="4" applyFont="1" applyFill="1" applyBorder="1" applyAlignment="1">
      <alignment horizontal="distributed" vertical="center" shrinkToFit="1"/>
    </xf>
    <xf numFmtId="0" fontId="6" fillId="0" borderId="0" xfId="4" applyFont="1" applyFill="1" applyBorder="1" applyAlignment="1" applyProtection="1">
      <alignment horizontal="distributed" vertical="center" shrinkToFit="1"/>
      <protection locked="0"/>
    </xf>
    <xf numFmtId="0" fontId="6" fillId="0" borderId="0" xfId="4" applyFont="1" applyFill="1" applyBorder="1" applyAlignment="1">
      <alignment vertical="center"/>
    </xf>
    <xf numFmtId="0" fontId="5" fillId="0" borderId="1" xfId="4" applyFont="1" applyFill="1" applyBorder="1" applyAlignment="1">
      <alignment horizontal="distributed" vertical="center"/>
    </xf>
    <xf numFmtId="0" fontId="5" fillId="0" borderId="2" xfId="4" applyFont="1" applyFill="1" applyBorder="1" applyAlignment="1">
      <alignment horizontal="distributed" vertical="center"/>
    </xf>
    <xf numFmtId="181" fontId="5" fillId="0" borderId="4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0" fontId="5" fillId="0" borderId="20" xfId="4" applyFont="1" applyFill="1" applyBorder="1" applyAlignment="1" applyProtection="1">
      <alignment horizontal="distributed" vertical="center"/>
      <protection locked="0"/>
    </xf>
    <xf numFmtId="0" fontId="5" fillId="0" borderId="8" xfId="4" applyFont="1" applyFill="1" applyBorder="1"/>
    <xf numFmtId="0" fontId="5" fillId="0" borderId="1" xfId="4" applyFont="1" applyFill="1" applyBorder="1" applyAlignment="1" applyProtection="1">
      <alignment horizontal="distributed" vertical="center"/>
      <protection locked="0"/>
    </xf>
    <xf numFmtId="0" fontId="5" fillId="0" borderId="8" xfId="4" applyFont="1" applyFill="1" applyBorder="1" applyAlignment="1" applyProtection="1">
      <alignment horizontal="distributed" vertical="center"/>
      <protection locked="0"/>
    </xf>
    <xf numFmtId="181" fontId="5" fillId="0" borderId="9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4" applyFont="1" applyFill="1" applyBorder="1" applyAlignment="1" applyProtection="1">
      <alignment horizontal="distributed" vertical="center"/>
      <protection locked="0"/>
    </xf>
    <xf numFmtId="0" fontId="5" fillId="0" borderId="1" xfId="4" applyFont="1" applyFill="1" applyBorder="1" applyAlignment="1" applyProtection="1">
      <alignment horizontal="distributed" vertical="center" shrinkToFit="1"/>
      <protection locked="0"/>
    </xf>
    <xf numFmtId="0" fontId="5" fillId="0" borderId="2" xfId="4" applyFont="1" applyFill="1" applyBorder="1" applyAlignment="1" applyProtection="1">
      <alignment horizontal="distributed" vertical="center" shrinkToFit="1"/>
      <protection locked="0"/>
    </xf>
    <xf numFmtId="0" fontId="5" fillId="0" borderId="2" xfId="4" applyFont="1" applyFill="1" applyBorder="1"/>
    <xf numFmtId="0" fontId="6" fillId="0" borderId="0" xfId="4" applyFont="1" applyBorder="1"/>
    <xf numFmtId="0" fontId="5" fillId="0" borderId="8" xfId="4" applyFont="1" applyFill="1" applyBorder="1" applyAlignment="1">
      <alignment vertical="center"/>
    </xf>
    <xf numFmtId="38" fontId="5" fillId="0" borderId="4" xfId="2" applyFont="1" applyFill="1" applyBorder="1" applyAlignment="1">
      <alignment horizontal="center" vertical="center" textRotation="255" shrinkToFit="1"/>
    </xf>
    <xf numFmtId="38" fontId="5" fillId="0" borderId="9" xfId="2" applyFont="1" applyFill="1" applyBorder="1" applyAlignment="1">
      <alignment horizontal="center" vertical="center" textRotation="255" shrinkToFit="1"/>
    </xf>
    <xf numFmtId="38" fontId="8" fillId="0" borderId="10" xfId="2" applyFont="1" applyFill="1" applyBorder="1" applyAlignment="1">
      <alignment horizontal="center" vertical="center" textRotation="255" shrinkToFit="1"/>
    </xf>
    <xf numFmtId="38" fontId="8" fillId="0" borderId="13" xfId="2" applyFont="1" applyFill="1" applyBorder="1" applyAlignment="1">
      <alignment horizontal="center" vertical="center" textRotation="255" shrinkToFit="1"/>
    </xf>
    <xf numFmtId="38" fontId="9" fillId="0" borderId="11" xfId="2" applyFont="1" applyFill="1" applyBorder="1" applyAlignment="1">
      <alignment horizontal="center" vertical="center" textRotation="255" shrinkToFit="1"/>
    </xf>
    <xf numFmtId="38" fontId="9" fillId="0" borderId="10" xfId="2" applyFont="1" applyFill="1" applyBorder="1" applyAlignment="1">
      <alignment horizontal="center" vertical="center" textRotation="255" wrapText="1" shrinkToFit="1"/>
    </xf>
    <xf numFmtId="38" fontId="9" fillId="0" borderId="13" xfId="2" applyFont="1" applyFill="1" applyBorder="1" applyAlignment="1">
      <alignment horizontal="center" vertical="center" textRotation="255" shrinkToFit="1"/>
    </xf>
    <xf numFmtId="38" fontId="9" fillId="0" borderId="12" xfId="2" applyFont="1" applyFill="1" applyBorder="1" applyAlignment="1">
      <alignment horizontal="center" vertical="center" textRotation="255" shrinkToFit="1"/>
    </xf>
    <xf numFmtId="38" fontId="5" fillId="0" borderId="1" xfId="2" applyFont="1" applyFill="1" applyBorder="1" applyAlignment="1">
      <alignment horizontal="distributed" vertical="center" justifyLastLine="1"/>
    </xf>
    <xf numFmtId="38" fontId="5" fillId="0" borderId="2" xfId="2" applyFont="1" applyFill="1" applyBorder="1" applyAlignment="1">
      <alignment horizontal="distributed" vertical="center" justifyLastLine="1"/>
    </xf>
    <xf numFmtId="38" fontId="5" fillId="0" borderId="5" xfId="2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distributed" vertical="center" justifyLastLine="1"/>
    </xf>
    <xf numFmtId="38" fontId="5" fillId="0" borderId="14" xfId="2" applyFont="1" applyFill="1" applyBorder="1" applyAlignment="1">
      <alignment horizontal="distributed" vertical="center" justifyLastLine="1"/>
    </xf>
    <xf numFmtId="38" fontId="5" fillId="0" borderId="15" xfId="2" applyFont="1" applyFill="1" applyBorder="1" applyAlignment="1">
      <alignment horizontal="distributed" vertical="center" justifyLastLine="1"/>
    </xf>
    <xf numFmtId="38" fontId="5" fillId="0" borderId="3" xfId="2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 textRotation="255" wrapText="1"/>
    </xf>
    <xf numFmtId="176" fontId="7" fillId="0" borderId="9" xfId="3" applyNumberFormat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 textRotation="255" wrapText="1"/>
    </xf>
    <xf numFmtId="38" fontId="5" fillId="0" borderId="5" xfId="2" applyFont="1" applyFill="1" applyBorder="1" applyAlignment="1">
      <alignment horizontal="center" vertical="center" textRotation="255" wrapText="1"/>
    </xf>
    <xf numFmtId="38" fontId="5" fillId="0" borderId="1" xfId="2" applyFont="1" applyFill="1" applyBorder="1" applyAlignment="1">
      <alignment horizontal="center" vertical="center" textRotation="255"/>
    </xf>
    <xf numFmtId="38" fontId="5" fillId="0" borderId="5" xfId="2" applyFont="1" applyFill="1" applyBorder="1" applyAlignment="1">
      <alignment horizontal="center" vertical="center" textRotation="255"/>
    </xf>
    <xf numFmtId="38" fontId="5" fillId="0" borderId="1" xfId="2" applyFont="1" applyFill="1" applyBorder="1" applyAlignment="1">
      <alignment horizontal="center" vertical="center" textRotation="255" shrinkToFit="1"/>
    </xf>
    <xf numFmtId="38" fontId="5" fillId="0" borderId="5" xfId="2" applyFont="1" applyFill="1" applyBorder="1" applyAlignment="1">
      <alignment horizontal="center" vertical="center" textRotation="255" shrinkToFit="1"/>
    </xf>
    <xf numFmtId="38" fontId="10" fillId="0" borderId="9" xfId="2" applyFont="1" applyFill="1" applyBorder="1" applyAlignment="1">
      <alignment horizontal="center" vertical="center" shrinkToFit="1"/>
    </xf>
    <xf numFmtId="38" fontId="5" fillId="0" borderId="4" xfId="2" applyFont="1" applyFill="1" applyBorder="1" applyAlignment="1">
      <alignment horizontal="center" vertical="center" textRotation="255"/>
    </xf>
    <xf numFmtId="38" fontId="5" fillId="0" borderId="9" xfId="2" applyFont="1" applyFill="1" applyBorder="1" applyAlignment="1">
      <alignment horizontal="center" vertical="center" textRotation="255"/>
    </xf>
    <xf numFmtId="38" fontId="6" fillId="0" borderId="0" xfId="5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5" applyFont="1" applyFill="1" applyBorder="1" applyAlignment="1">
      <alignment vertical="center"/>
    </xf>
    <xf numFmtId="182" fontId="6" fillId="0" borderId="0" xfId="1" applyNumberFormat="1" applyFont="1" applyFill="1" applyBorder="1" applyAlignment="1">
      <alignment horizontal="right" vertical="center" wrapText="1"/>
    </xf>
    <xf numFmtId="178" fontId="6" fillId="0" borderId="0" xfId="3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3" xfId="2"/>
    <cellStyle name="桁区切り 4" xfId="5"/>
    <cellStyle name="標準" xfId="0" builtinId="0"/>
    <cellStyle name="標準_3図書館一覧2005" xfId="4"/>
    <cellStyle name="標準_TE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91</xdr:row>
      <xdr:rowOff>47625</xdr:rowOff>
    </xdr:from>
    <xdr:to>
      <xdr:col>13</xdr:col>
      <xdr:colOff>142875</xdr:colOff>
      <xdr:row>91</xdr:row>
      <xdr:rowOff>238125</xdr:rowOff>
    </xdr:to>
    <xdr:sp macro="" textlink="">
      <xdr:nvSpPr>
        <xdr:cNvPr id="2" name="テキスト ボックス 1"/>
        <xdr:cNvSpPr txBox="1"/>
      </xdr:nvSpPr>
      <xdr:spPr>
        <a:xfrm>
          <a:off x="1447800" y="25927050"/>
          <a:ext cx="50673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600" b="1"/>
            <a:t>休　館　（　閉　館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W131"/>
  <sheetViews>
    <sheetView tabSelected="1" zoomScaleNormal="100" workbookViewId="0">
      <selection activeCell="Q6" sqref="Q6"/>
    </sheetView>
  </sheetViews>
  <sheetFormatPr defaultRowHeight="11.25"/>
  <cols>
    <col min="1" max="1" width="4.375" style="40" customWidth="1"/>
    <col min="2" max="2" width="10.625" style="40" customWidth="1"/>
    <col min="3" max="3" width="7.75" style="35" customWidth="1"/>
    <col min="4" max="4" width="7.875" style="35" customWidth="1"/>
    <col min="5" max="5" width="6" style="35" customWidth="1"/>
    <col min="6" max="6" width="6.625" style="35" customWidth="1"/>
    <col min="7" max="7" width="6.75" style="35" customWidth="1"/>
    <col min="8" max="8" width="6.125" style="35" customWidth="1"/>
    <col min="9" max="9" width="3.875" style="35" customWidth="1"/>
    <col min="10" max="10" width="7.75" style="35" customWidth="1"/>
    <col min="11" max="11" width="3.75" style="36" customWidth="1"/>
    <col min="12" max="12" width="6.875" style="37" customWidth="1"/>
    <col min="13" max="13" width="5.25" style="35" customWidth="1"/>
    <col min="14" max="14" width="4" style="35" customWidth="1"/>
    <col min="15" max="15" width="4.5" style="38" customWidth="1"/>
    <col min="16" max="18" width="9" style="7"/>
    <col min="19" max="19" width="9" style="39"/>
    <col min="20" max="21" width="9" style="7"/>
    <col min="22" max="23" width="9" style="41"/>
    <col min="24" max="16384" width="9" style="8"/>
  </cols>
  <sheetData>
    <row r="1" spans="1:23" ht="17.25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  <c r="P1" s="5"/>
      <c r="Q1" s="5"/>
      <c r="R1" s="5"/>
      <c r="S1" s="6"/>
    </row>
    <row r="2" spans="1:23" s="9" customFormat="1" ht="13.5" customHeight="1">
      <c r="A2" s="162" t="s">
        <v>1</v>
      </c>
      <c r="B2" s="163"/>
      <c r="C2" s="168" t="s">
        <v>2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 t="s">
        <v>3</v>
      </c>
      <c r="P2" s="171" t="s">
        <v>4</v>
      </c>
      <c r="Q2" s="172"/>
      <c r="R2" s="42"/>
      <c r="S2" s="6"/>
      <c r="T2" s="43"/>
      <c r="U2" s="43"/>
      <c r="V2" s="44"/>
      <c r="W2" s="44"/>
    </row>
    <row r="3" spans="1:23" s="9" customFormat="1" ht="13.5" customHeight="1">
      <c r="A3" s="164"/>
      <c r="B3" s="165"/>
      <c r="C3" s="173" t="s">
        <v>5</v>
      </c>
      <c r="D3" s="10"/>
      <c r="E3" s="11"/>
      <c r="F3" s="175" t="s">
        <v>6</v>
      </c>
      <c r="G3" s="12"/>
      <c r="H3" s="12"/>
      <c r="I3" s="13"/>
      <c r="J3" s="177" t="s">
        <v>7</v>
      </c>
      <c r="K3" s="154" t="s">
        <v>8</v>
      </c>
      <c r="L3" s="180" t="s">
        <v>9</v>
      </c>
      <c r="M3" s="154" t="s">
        <v>10</v>
      </c>
      <c r="N3" s="154" t="s">
        <v>11</v>
      </c>
      <c r="O3" s="170"/>
      <c r="P3" s="172"/>
      <c r="Q3" s="172"/>
      <c r="R3" s="42"/>
      <c r="S3" s="6"/>
      <c r="T3" s="43"/>
      <c r="U3" s="43"/>
      <c r="V3" s="44"/>
      <c r="W3" s="44"/>
    </row>
    <row r="4" spans="1:23" s="9" customFormat="1" ht="23.25" customHeight="1">
      <c r="A4" s="164"/>
      <c r="B4" s="165"/>
      <c r="C4" s="174"/>
      <c r="D4" s="156" t="s">
        <v>12</v>
      </c>
      <c r="E4" s="158" t="s">
        <v>13</v>
      </c>
      <c r="F4" s="176"/>
      <c r="G4" s="159" t="s">
        <v>14</v>
      </c>
      <c r="H4" s="161" t="s">
        <v>12</v>
      </c>
      <c r="I4" s="158" t="s">
        <v>15</v>
      </c>
      <c r="J4" s="178"/>
      <c r="K4" s="179"/>
      <c r="L4" s="181"/>
      <c r="M4" s="155"/>
      <c r="N4" s="155"/>
      <c r="O4" s="170"/>
      <c r="P4" s="172"/>
      <c r="Q4" s="172"/>
      <c r="R4" s="42"/>
      <c r="S4" s="6"/>
      <c r="T4" s="43"/>
      <c r="U4" s="43"/>
      <c r="V4" s="44"/>
      <c r="W4" s="44"/>
    </row>
    <row r="5" spans="1:23" s="9" customFormat="1" ht="40.5" customHeight="1">
      <c r="A5" s="164"/>
      <c r="B5" s="165"/>
      <c r="C5" s="174"/>
      <c r="D5" s="157"/>
      <c r="E5" s="158"/>
      <c r="F5" s="176"/>
      <c r="G5" s="160"/>
      <c r="H5" s="161"/>
      <c r="I5" s="158"/>
      <c r="J5" s="178"/>
      <c r="K5" s="179"/>
      <c r="L5" s="181"/>
      <c r="M5" s="155"/>
      <c r="N5" s="155"/>
      <c r="O5" s="170"/>
      <c r="P5" s="172"/>
      <c r="Q5" s="172"/>
      <c r="R5" s="42"/>
      <c r="S5" s="6"/>
      <c r="T5" s="43"/>
      <c r="U5" s="43"/>
      <c r="V5" s="44"/>
      <c r="W5" s="44"/>
    </row>
    <row r="6" spans="1:23" s="9" customFormat="1" ht="17.25" customHeight="1">
      <c r="A6" s="166"/>
      <c r="B6" s="167"/>
      <c r="C6" s="14" t="s">
        <v>16</v>
      </c>
      <c r="D6" s="15" t="s">
        <v>17</v>
      </c>
      <c r="E6" s="16" t="s">
        <v>17</v>
      </c>
      <c r="F6" s="14" t="s">
        <v>17</v>
      </c>
      <c r="G6" s="15" t="s">
        <v>17</v>
      </c>
      <c r="H6" s="16" t="s">
        <v>17</v>
      </c>
      <c r="I6" s="17" t="s">
        <v>17</v>
      </c>
      <c r="J6" s="14" t="s">
        <v>17</v>
      </c>
      <c r="K6" s="18" t="s">
        <v>18</v>
      </c>
      <c r="L6" s="14" t="s">
        <v>17</v>
      </c>
      <c r="M6" s="14" t="s">
        <v>19</v>
      </c>
      <c r="N6" s="18" t="s">
        <v>19</v>
      </c>
      <c r="O6" s="19" t="s">
        <v>17</v>
      </c>
      <c r="P6" s="5" t="s">
        <v>20</v>
      </c>
      <c r="Q6" s="45" t="s">
        <v>21</v>
      </c>
      <c r="R6" s="45"/>
      <c r="S6" s="6" t="s">
        <v>22</v>
      </c>
      <c r="T6" s="43"/>
      <c r="U6" s="43"/>
      <c r="V6" s="44"/>
      <c r="W6" s="44"/>
    </row>
    <row r="7" spans="1:23" ht="22.5" customHeight="1">
      <c r="A7" s="141" t="s">
        <v>23</v>
      </c>
      <c r="B7" s="142"/>
      <c r="C7" s="21">
        <v>727528</v>
      </c>
      <c r="D7" s="22">
        <v>95844</v>
      </c>
      <c r="E7" s="23">
        <v>2868</v>
      </c>
      <c r="F7" s="24">
        <v>10558</v>
      </c>
      <c r="G7" s="22">
        <v>7245</v>
      </c>
      <c r="H7" s="25">
        <v>1185</v>
      </c>
      <c r="I7" s="23">
        <v>0</v>
      </c>
      <c r="J7" s="24">
        <v>112997</v>
      </c>
      <c r="K7" s="20">
        <f>J7/C7*100</f>
        <v>15.531635895800575</v>
      </c>
      <c r="L7" s="58">
        <v>134</v>
      </c>
      <c r="M7" s="59">
        <v>775</v>
      </c>
      <c r="N7" s="59">
        <v>98</v>
      </c>
      <c r="O7" s="60">
        <f>C7/S7</f>
        <v>0.35943762897879672</v>
      </c>
      <c r="P7" s="7">
        <v>1</v>
      </c>
      <c r="Q7" s="7" t="s">
        <v>24</v>
      </c>
      <c r="S7" s="182">
        <v>2024073</v>
      </c>
      <c r="T7" s="121" t="s">
        <v>25</v>
      </c>
      <c r="U7" s="122"/>
    </row>
    <row r="8" spans="1:23" ht="22.5" customHeight="1">
      <c r="A8" s="128" t="s">
        <v>26</v>
      </c>
      <c r="B8" s="142"/>
      <c r="C8" s="21">
        <v>673906</v>
      </c>
      <c r="D8" s="22">
        <v>118301</v>
      </c>
      <c r="E8" s="23">
        <v>508</v>
      </c>
      <c r="F8" s="24">
        <v>16084</v>
      </c>
      <c r="G8" s="22">
        <v>15254</v>
      </c>
      <c r="H8" s="25">
        <v>3326</v>
      </c>
      <c r="I8" s="23">
        <v>508</v>
      </c>
      <c r="J8" s="24">
        <v>222433</v>
      </c>
      <c r="K8" s="20">
        <f t="shared" ref="K8:K71" si="0">J8/C8*100</f>
        <v>33.006532068270651</v>
      </c>
      <c r="L8" s="58">
        <v>6992</v>
      </c>
      <c r="M8" s="59">
        <v>151</v>
      </c>
      <c r="N8" s="59">
        <v>16</v>
      </c>
      <c r="O8" s="139">
        <f>(C8+C9)/S8</f>
        <v>2.894457603549407</v>
      </c>
      <c r="P8" s="7">
        <v>2</v>
      </c>
      <c r="S8" s="183">
        <v>366033</v>
      </c>
      <c r="T8" s="127" t="s">
        <v>27</v>
      </c>
      <c r="U8" s="122"/>
    </row>
    <row r="9" spans="1:23" ht="22.5" customHeight="1">
      <c r="A9" s="128" t="s">
        <v>28</v>
      </c>
      <c r="B9" s="142"/>
      <c r="C9" s="21">
        <v>385561</v>
      </c>
      <c r="D9" s="22">
        <v>117017</v>
      </c>
      <c r="E9" s="23"/>
      <c r="F9" s="24">
        <v>17062</v>
      </c>
      <c r="G9" s="22">
        <v>15658</v>
      </c>
      <c r="H9" s="25">
        <v>4633</v>
      </c>
      <c r="I9" s="23"/>
      <c r="J9" s="24">
        <v>27226</v>
      </c>
      <c r="K9" s="20">
        <f t="shared" si="0"/>
        <v>7.0613988448001752</v>
      </c>
      <c r="L9" s="58">
        <v>7342</v>
      </c>
      <c r="M9" s="59">
        <v>116</v>
      </c>
      <c r="N9" s="59">
        <v>11</v>
      </c>
      <c r="O9" s="140" t="e">
        <f>C9/S9</f>
        <v>#DIV/0!</v>
      </c>
      <c r="P9" s="7">
        <v>1</v>
      </c>
      <c r="Q9" s="7" t="s">
        <v>29</v>
      </c>
      <c r="S9" s="183"/>
      <c r="T9" s="127" t="s">
        <v>30</v>
      </c>
      <c r="U9" s="122"/>
    </row>
    <row r="10" spans="1:23" ht="22.5" customHeight="1">
      <c r="A10" s="143" t="s">
        <v>31</v>
      </c>
      <c r="B10" s="151"/>
      <c r="C10" s="21">
        <v>644099</v>
      </c>
      <c r="D10" s="22">
        <v>155634</v>
      </c>
      <c r="E10" s="23">
        <v>6912</v>
      </c>
      <c r="F10" s="24">
        <v>21620</v>
      </c>
      <c r="G10" s="22">
        <v>20454</v>
      </c>
      <c r="H10" s="25">
        <v>4236</v>
      </c>
      <c r="I10" s="23">
        <v>454</v>
      </c>
      <c r="J10" s="24">
        <v>270104</v>
      </c>
      <c r="K10" s="20">
        <f t="shared" si="0"/>
        <v>41.935168351449079</v>
      </c>
      <c r="L10" s="58">
        <v>9742</v>
      </c>
      <c r="M10" s="59">
        <v>179</v>
      </c>
      <c r="N10" s="59">
        <v>22</v>
      </c>
      <c r="O10" s="139">
        <f>(C10+C11+C12+C13+C14+C15+C16+C17+C18+C19+C20)/S10</f>
        <v>5.2179987276501709</v>
      </c>
      <c r="P10" s="7">
        <v>1</v>
      </c>
      <c r="Q10" s="7" t="s">
        <v>32</v>
      </c>
      <c r="S10" s="183">
        <v>238928</v>
      </c>
      <c r="T10" s="121" t="s">
        <v>33</v>
      </c>
      <c r="U10" s="122"/>
    </row>
    <row r="11" spans="1:23" ht="22.5" customHeight="1">
      <c r="A11" s="61"/>
      <c r="B11" s="62" t="s">
        <v>34</v>
      </c>
      <c r="C11" s="21">
        <v>27603</v>
      </c>
      <c r="D11" s="22">
        <v>12923</v>
      </c>
      <c r="E11" s="23">
        <v>46</v>
      </c>
      <c r="F11" s="24">
        <v>1307</v>
      </c>
      <c r="G11" s="22">
        <v>1281</v>
      </c>
      <c r="H11" s="25">
        <v>469</v>
      </c>
      <c r="I11" s="23">
        <v>16</v>
      </c>
      <c r="J11" s="24">
        <v>26669</v>
      </c>
      <c r="K11" s="20">
        <f t="shared" si="0"/>
        <v>96.616309821396229</v>
      </c>
      <c r="L11" s="58">
        <v>1284</v>
      </c>
      <c r="M11" s="59">
        <v>14</v>
      </c>
      <c r="N11" s="59">
        <v>5</v>
      </c>
      <c r="O11" s="145"/>
      <c r="P11" s="7">
        <v>2</v>
      </c>
      <c r="S11" s="183"/>
      <c r="T11" s="50"/>
      <c r="U11" s="51" t="s">
        <v>34</v>
      </c>
    </row>
    <row r="12" spans="1:23" ht="22.5" customHeight="1">
      <c r="A12" s="61"/>
      <c r="B12" s="62" t="s">
        <v>35</v>
      </c>
      <c r="C12" s="21">
        <v>33419</v>
      </c>
      <c r="D12" s="22">
        <v>14452</v>
      </c>
      <c r="E12" s="23">
        <v>52</v>
      </c>
      <c r="F12" s="24">
        <v>1570</v>
      </c>
      <c r="G12" s="22">
        <v>1559</v>
      </c>
      <c r="H12" s="25">
        <v>505</v>
      </c>
      <c r="I12" s="23">
        <v>0</v>
      </c>
      <c r="J12" s="24">
        <v>32931</v>
      </c>
      <c r="K12" s="20">
        <f t="shared" si="0"/>
        <v>98.539752835213505</v>
      </c>
      <c r="L12" s="58">
        <v>1264</v>
      </c>
      <c r="M12" s="59">
        <v>13</v>
      </c>
      <c r="N12" s="59">
        <v>5</v>
      </c>
      <c r="O12" s="145"/>
      <c r="P12" s="7">
        <v>2</v>
      </c>
      <c r="S12" s="183"/>
      <c r="T12" s="50"/>
      <c r="U12" s="51" t="s">
        <v>36</v>
      </c>
    </row>
    <row r="13" spans="1:23" ht="22.5" customHeight="1">
      <c r="A13" s="61"/>
      <c r="B13" s="62" t="s">
        <v>37</v>
      </c>
      <c r="C13" s="21">
        <v>72138</v>
      </c>
      <c r="D13" s="22">
        <v>28858</v>
      </c>
      <c r="E13" s="23">
        <v>525</v>
      </c>
      <c r="F13" s="24">
        <v>4869</v>
      </c>
      <c r="G13" s="22">
        <v>4717</v>
      </c>
      <c r="H13" s="25">
        <v>1591</v>
      </c>
      <c r="I13" s="23">
        <v>18</v>
      </c>
      <c r="J13" s="24">
        <v>67042</v>
      </c>
      <c r="K13" s="20">
        <f t="shared" si="0"/>
        <v>92.935762011699794</v>
      </c>
      <c r="L13" s="58">
        <v>4834</v>
      </c>
      <c r="M13" s="59">
        <v>37</v>
      </c>
      <c r="N13" s="59">
        <v>8</v>
      </c>
      <c r="O13" s="145"/>
      <c r="P13" s="7">
        <v>2</v>
      </c>
      <c r="S13" s="183"/>
      <c r="T13" s="50"/>
      <c r="U13" s="51" t="s">
        <v>38</v>
      </c>
    </row>
    <row r="14" spans="1:23" ht="22.5" customHeight="1">
      <c r="A14" s="61"/>
      <c r="B14" s="63" t="s">
        <v>39</v>
      </c>
      <c r="C14" s="21">
        <v>28381</v>
      </c>
      <c r="D14" s="22">
        <v>12331</v>
      </c>
      <c r="E14" s="23">
        <v>181</v>
      </c>
      <c r="F14" s="24">
        <v>1309</v>
      </c>
      <c r="G14" s="22">
        <v>1288</v>
      </c>
      <c r="H14" s="25">
        <v>476</v>
      </c>
      <c r="I14" s="23">
        <v>10</v>
      </c>
      <c r="J14" s="24">
        <v>27525</v>
      </c>
      <c r="K14" s="20">
        <f t="shared" si="0"/>
        <v>96.983897678024036</v>
      </c>
      <c r="L14" s="58">
        <v>540</v>
      </c>
      <c r="M14" s="59">
        <v>12</v>
      </c>
      <c r="N14" s="59">
        <v>5</v>
      </c>
      <c r="O14" s="145"/>
      <c r="P14" s="7">
        <v>2</v>
      </c>
      <c r="S14" s="183"/>
      <c r="T14" s="50"/>
      <c r="U14" s="51" t="s">
        <v>39</v>
      </c>
    </row>
    <row r="15" spans="1:23" ht="22.5" customHeight="1">
      <c r="A15" s="64"/>
      <c r="B15" s="63" t="s">
        <v>40</v>
      </c>
      <c r="C15" s="21">
        <v>35388</v>
      </c>
      <c r="D15" s="22">
        <v>16326</v>
      </c>
      <c r="E15" s="23">
        <v>186</v>
      </c>
      <c r="F15" s="24">
        <v>1893</v>
      </c>
      <c r="G15" s="22">
        <v>1781</v>
      </c>
      <c r="H15" s="25">
        <v>833</v>
      </c>
      <c r="I15" s="23">
        <v>20</v>
      </c>
      <c r="J15" s="24">
        <v>34212</v>
      </c>
      <c r="K15" s="20">
        <f t="shared" si="0"/>
        <v>96.676839606646325</v>
      </c>
      <c r="L15" s="58">
        <v>938</v>
      </c>
      <c r="M15" s="59">
        <v>12</v>
      </c>
      <c r="N15" s="59">
        <v>5</v>
      </c>
      <c r="O15" s="145"/>
      <c r="P15" s="7">
        <v>2</v>
      </c>
      <c r="S15" s="183"/>
      <c r="T15" s="50"/>
      <c r="U15" s="51" t="s">
        <v>40</v>
      </c>
    </row>
    <row r="16" spans="1:23" ht="22.5" customHeight="1">
      <c r="A16" s="64"/>
      <c r="B16" s="65" t="s">
        <v>41</v>
      </c>
      <c r="C16" s="21">
        <v>166121</v>
      </c>
      <c r="D16" s="22">
        <v>24334</v>
      </c>
      <c r="E16" s="23">
        <v>69</v>
      </c>
      <c r="F16" s="24">
        <v>1746</v>
      </c>
      <c r="G16" s="22">
        <v>1630</v>
      </c>
      <c r="H16" s="25">
        <v>634</v>
      </c>
      <c r="I16" s="23">
        <v>8</v>
      </c>
      <c r="J16" s="24">
        <v>33572</v>
      </c>
      <c r="K16" s="20">
        <f t="shared" si="0"/>
        <v>20.209365462524303</v>
      </c>
      <c r="L16" s="58">
        <v>328</v>
      </c>
      <c r="M16" s="59">
        <v>13</v>
      </c>
      <c r="N16" s="59">
        <v>5</v>
      </c>
      <c r="O16" s="145"/>
      <c r="P16" s="7">
        <v>2</v>
      </c>
      <c r="S16" s="183"/>
      <c r="T16" s="50"/>
      <c r="U16" s="51" t="s">
        <v>42</v>
      </c>
    </row>
    <row r="17" spans="1:21" ht="22.5" customHeight="1">
      <c r="A17" s="64"/>
      <c r="B17" s="65" t="s">
        <v>43</v>
      </c>
      <c r="C17" s="21">
        <v>40438</v>
      </c>
      <c r="D17" s="22">
        <v>15271</v>
      </c>
      <c r="E17" s="23">
        <v>132</v>
      </c>
      <c r="F17" s="24">
        <v>1804</v>
      </c>
      <c r="G17" s="22">
        <v>1772</v>
      </c>
      <c r="H17" s="25">
        <v>636</v>
      </c>
      <c r="I17" s="23">
        <v>6</v>
      </c>
      <c r="J17" s="24">
        <v>39248</v>
      </c>
      <c r="K17" s="20">
        <f t="shared" si="0"/>
        <v>97.057223403729168</v>
      </c>
      <c r="L17" s="58">
        <v>2469</v>
      </c>
      <c r="M17" s="59">
        <v>14</v>
      </c>
      <c r="N17" s="59">
        <v>6</v>
      </c>
      <c r="O17" s="145"/>
      <c r="P17" s="7">
        <v>2</v>
      </c>
      <c r="S17" s="183"/>
      <c r="T17" s="50"/>
      <c r="U17" s="51" t="s">
        <v>43</v>
      </c>
    </row>
    <row r="18" spans="1:21" ht="22.5" customHeight="1">
      <c r="A18" s="64"/>
      <c r="B18" s="65" t="s">
        <v>44</v>
      </c>
      <c r="C18" s="21">
        <v>47277</v>
      </c>
      <c r="D18" s="22">
        <v>17036</v>
      </c>
      <c r="E18" s="23">
        <v>166</v>
      </c>
      <c r="F18" s="24">
        <v>2344</v>
      </c>
      <c r="G18" s="22">
        <v>2315</v>
      </c>
      <c r="H18" s="25">
        <v>878</v>
      </c>
      <c r="I18" s="23">
        <v>26</v>
      </c>
      <c r="J18" s="24">
        <v>47023</v>
      </c>
      <c r="K18" s="20">
        <f t="shared" si="0"/>
        <v>99.462740867652343</v>
      </c>
      <c r="L18" s="58">
        <v>2201</v>
      </c>
      <c r="M18" s="59">
        <v>10</v>
      </c>
      <c r="N18" s="59">
        <v>5</v>
      </c>
      <c r="O18" s="145"/>
      <c r="P18" s="7">
        <v>2</v>
      </c>
      <c r="S18" s="183"/>
      <c r="T18" s="50"/>
      <c r="U18" s="51" t="s">
        <v>44</v>
      </c>
    </row>
    <row r="19" spans="1:21" ht="22.5" customHeight="1">
      <c r="A19" s="61"/>
      <c r="B19" s="62" t="s">
        <v>45</v>
      </c>
      <c r="C19" s="21">
        <v>98515</v>
      </c>
      <c r="D19" s="22">
        <v>34059</v>
      </c>
      <c r="E19" s="23">
        <v>565</v>
      </c>
      <c r="F19" s="24">
        <v>2832</v>
      </c>
      <c r="G19" s="22">
        <v>2757</v>
      </c>
      <c r="H19" s="25">
        <v>971</v>
      </c>
      <c r="I19" s="23">
        <v>10</v>
      </c>
      <c r="J19" s="24">
        <v>62957</v>
      </c>
      <c r="K19" s="20">
        <f t="shared" si="0"/>
        <v>63.906004161802777</v>
      </c>
      <c r="L19" s="58">
        <v>2260</v>
      </c>
      <c r="M19" s="59">
        <v>43</v>
      </c>
      <c r="N19" s="59">
        <v>9</v>
      </c>
      <c r="O19" s="145"/>
      <c r="P19" s="7">
        <v>2</v>
      </c>
      <c r="S19" s="183"/>
      <c r="T19" s="50"/>
      <c r="U19" s="51" t="s">
        <v>45</v>
      </c>
    </row>
    <row r="20" spans="1:21" ht="22.5" customHeight="1">
      <c r="A20" s="66"/>
      <c r="B20" s="62" t="s">
        <v>46</v>
      </c>
      <c r="C20" s="21">
        <v>53347</v>
      </c>
      <c r="D20" s="22">
        <v>19743</v>
      </c>
      <c r="E20" s="23">
        <v>271</v>
      </c>
      <c r="F20" s="24">
        <v>1812</v>
      </c>
      <c r="G20" s="22">
        <v>1775</v>
      </c>
      <c r="H20" s="25">
        <v>603</v>
      </c>
      <c r="I20" s="23">
        <v>0</v>
      </c>
      <c r="J20" s="24">
        <v>40253</v>
      </c>
      <c r="K20" s="20">
        <f t="shared" si="0"/>
        <v>75.455039646090697</v>
      </c>
      <c r="L20" s="58">
        <v>612</v>
      </c>
      <c r="M20" s="59">
        <v>24</v>
      </c>
      <c r="N20" s="59">
        <v>5</v>
      </c>
      <c r="O20" s="140"/>
      <c r="P20" s="7">
        <v>2</v>
      </c>
      <c r="S20" s="183"/>
      <c r="T20" s="50"/>
      <c r="U20" s="51" t="s">
        <v>45</v>
      </c>
    </row>
    <row r="21" spans="1:21" ht="22.5" customHeight="1">
      <c r="A21" s="128" t="s">
        <v>47</v>
      </c>
      <c r="B21" s="142"/>
      <c r="C21" s="21">
        <v>320597</v>
      </c>
      <c r="D21" s="22">
        <v>72624</v>
      </c>
      <c r="E21" s="23"/>
      <c r="F21" s="24">
        <v>8226</v>
      </c>
      <c r="G21" s="22">
        <v>7445</v>
      </c>
      <c r="H21" s="25">
        <v>2167</v>
      </c>
      <c r="I21" s="23"/>
      <c r="J21" s="24">
        <v>159186</v>
      </c>
      <c r="K21" s="20">
        <f t="shared" si="0"/>
        <v>49.652991138407408</v>
      </c>
      <c r="L21" s="58">
        <v>1459</v>
      </c>
      <c r="M21" s="59">
        <v>79</v>
      </c>
      <c r="N21" s="59">
        <v>17</v>
      </c>
      <c r="O21" s="139">
        <f>(C21+C22+C23+C24)/S21</f>
        <v>3.8942284329627466</v>
      </c>
      <c r="P21" s="7">
        <v>1</v>
      </c>
      <c r="Q21" s="7" t="s">
        <v>48</v>
      </c>
      <c r="S21" s="183">
        <v>152281</v>
      </c>
      <c r="T21" s="127" t="s">
        <v>47</v>
      </c>
      <c r="U21" s="122"/>
    </row>
    <row r="22" spans="1:21" ht="22.5" customHeight="1">
      <c r="A22" s="128" t="s">
        <v>49</v>
      </c>
      <c r="B22" s="142"/>
      <c r="C22" s="21">
        <v>134305</v>
      </c>
      <c r="D22" s="22">
        <v>37283</v>
      </c>
      <c r="E22" s="23">
        <v>250</v>
      </c>
      <c r="F22" s="24">
        <v>4157</v>
      </c>
      <c r="G22" s="22">
        <v>3407</v>
      </c>
      <c r="H22" s="25">
        <v>1729</v>
      </c>
      <c r="I22" s="23">
        <v>12</v>
      </c>
      <c r="J22" s="24">
        <v>89924</v>
      </c>
      <c r="K22" s="20">
        <f t="shared" si="0"/>
        <v>66.95506496407431</v>
      </c>
      <c r="L22" s="58">
        <v>637</v>
      </c>
      <c r="M22" s="59">
        <v>44</v>
      </c>
      <c r="N22" s="59">
        <v>10</v>
      </c>
      <c r="O22" s="145" t="e">
        <f>C22/S22</f>
        <v>#DIV/0!</v>
      </c>
      <c r="P22" s="7">
        <v>1</v>
      </c>
      <c r="Q22" s="7" t="s">
        <v>50</v>
      </c>
      <c r="S22" s="183"/>
      <c r="T22" s="127" t="s">
        <v>51</v>
      </c>
      <c r="U22" s="122"/>
    </row>
    <row r="23" spans="1:21" ht="22.5" customHeight="1">
      <c r="A23" s="128" t="s">
        <v>52</v>
      </c>
      <c r="B23" s="129"/>
      <c r="C23" s="21">
        <v>65304</v>
      </c>
      <c r="D23" s="22">
        <v>8255</v>
      </c>
      <c r="E23" s="23">
        <v>1248</v>
      </c>
      <c r="F23" s="24">
        <v>2214</v>
      </c>
      <c r="G23" s="22">
        <v>2028</v>
      </c>
      <c r="H23" s="25">
        <v>179</v>
      </c>
      <c r="I23" s="23">
        <v>15</v>
      </c>
      <c r="J23" s="24">
        <v>51651</v>
      </c>
      <c r="K23" s="20">
        <f t="shared" si="0"/>
        <v>79.093164277839037</v>
      </c>
      <c r="L23" s="58">
        <v>5413</v>
      </c>
      <c r="M23" s="59">
        <v>140</v>
      </c>
      <c r="N23" s="59">
        <v>31</v>
      </c>
      <c r="O23" s="145" t="e">
        <f>(C23+C24)/S23</f>
        <v>#DIV/0!</v>
      </c>
      <c r="P23" s="7">
        <v>2</v>
      </c>
      <c r="S23" s="183"/>
      <c r="T23" s="127" t="s">
        <v>52</v>
      </c>
      <c r="U23" s="122"/>
    </row>
    <row r="24" spans="1:21" ht="22.5" customHeight="1">
      <c r="A24" s="141" t="s">
        <v>53</v>
      </c>
      <c r="B24" s="153"/>
      <c r="C24" s="21">
        <v>72811</v>
      </c>
      <c r="D24" s="22">
        <v>18619</v>
      </c>
      <c r="E24" s="23">
        <v>336</v>
      </c>
      <c r="F24" s="24">
        <v>3310</v>
      </c>
      <c r="G24" s="22">
        <v>2397</v>
      </c>
      <c r="H24" s="25">
        <v>681</v>
      </c>
      <c r="I24" s="23">
        <v>6</v>
      </c>
      <c r="J24" s="24">
        <v>48568</v>
      </c>
      <c r="K24" s="20">
        <f t="shared" si="0"/>
        <v>66.70420678194229</v>
      </c>
      <c r="L24" s="58">
        <v>177</v>
      </c>
      <c r="M24" s="59">
        <v>28</v>
      </c>
      <c r="N24" s="59">
        <v>12</v>
      </c>
      <c r="O24" s="140" t="e">
        <f>C24/S24</f>
        <v>#DIV/0!</v>
      </c>
      <c r="P24" s="7">
        <v>2</v>
      </c>
      <c r="S24" s="183"/>
      <c r="T24" s="127" t="s">
        <v>54</v>
      </c>
      <c r="U24" s="122"/>
    </row>
    <row r="25" spans="1:21" ht="22.5" customHeight="1">
      <c r="A25" s="128" t="s">
        <v>55</v>
      </c>
      <c r="B25" s="129"/>
      <c r="C25" s="21">
        <v>231884</v>
      </c>
      <c r="D25" s="22">
        <v>103051</v>
      </c>
      <c r="E25" s="23">
        <v>1702</v>
      </c>
      <c r="F25" s="24">
        <v>5379</v>
      </c>
      <c r="G25" s="22">
        <v>4164</v>
      </c>
      <c r="H25" s="25">
        <v>2533</v>
      </c>
      <c r="I25" s="23">
        <v>1</v>
      </c>
      <c r="J25" s="24">
        <v>148306</v>
      </c>
      <c r="K25" s="20">
        <f t="shared" si="0"/>
        <v>63.956978489244619</v>
      </c>
      <c r="L25" s="58">
        <v>6142</v>
      </c>
      <c r="M25" s="59">
        <v>77</v>
      </c>
      <c r="N25" s="59">
        <v>15</v>
      </c>
      <c r="O25" s="60">
        <f>C25/S25</f>
        <v>4.9009595468571669</v>
      </c>
      <c r="S25" s="182">
        <v>47314</v>
      </c>
      <c r="T25" s="127" t="s">
        <v>56</v>
      </c>
      <c r="U25" s="122"/>
    </row>
    <row r="26" spans="1:21" ht="22.5" customHeight="1">
      <c r="A26" s="143" t="s">
        <v>57</v>
      </c>
      <c r="B26" s="148"/>
      <c r="C26" s="21">
        <v>369240</v>
      </c>
      <c r="D26" s="22">
        <v>75378</v>
      </c>
      <c r="E26" s="23">
        <v>4227</v>
      </c>
      <c r="F26" s="24">
        <v>15219</v>
      </c>
      <c r="G26" s="22">
        <v>7187</v>
      </c>
      <c r="H26" s="25">
        <v>1183</v>
      </c>
      <c r="I26" s="23">
        <v>201</v>
      </c>
      <c r="J26" s="24">
        <v>157932</v>
      </c>
      <c r="K26" s="20">
        <f t="shared" si="0"/>
        <v>42.772180695482618</v>
      </c>
      <c r="L26" s="58">
        <v>2714</v>
      </c>
      <c r="M26" s="59">
        <v>202</v>
      </c>
      <c r="N26" s="59">
        <v>25</v>
      </c>
      <c r="O26" s="139">
        <f>(C26+C27+C28+C29+C30+C31+C32+C33+C34+C35+C36+C37+C38+C39+C40+C41+C42+C43+C44)/S26</f>
        <v>8.2302745717283585</v>
      </c>
      <c r="P26" s="7">
        <v>1</v>
      </c>
      <c r="Q26" s="7" t="s">
        <v>58</v>
      </c>
      <c r="S26" s="183">
        <v>96259</v>
      </c>
      <c r="T26" s="121" t="s">
        <v>59</v>
      </c>
      <c r="U26" s="122"/>
    </row>
    <row r="27" spans="1:21" ht="22.5" customHeight="1">
      <c r="A27" s="64"/>
      <c r="B27" s="67" t="s">
        <v>60</v>
      </c>
      <c r="C27" s="21">
        <v>10937</v>
      </c>
      <c r="D27" s="22">
        <v>6507</v>
      </c>
      <c r="E27" s="23"/>
      <c r="F27" s="24">
        <v>264</v>
      </c>
      <c r="G27" s="22">
        <v>212</v>
      </c>
      <c r="H27" s="25">
        <v>90</v>
      </c>
      <c r="I27" s="23"/>
      <c r="J27" s="24">
        <v>10937</v>
      </c>
      <c r="K27" s="20">
        <f t="shared" si="0"/>
        <v>100</v>
      </c>
      <c r="L27" s="58">
        <v>159</v>
      </c>
      <c r="M27" s="59">
        <v>9</v>
      </c>
      <c r="N27" s="59"/>
      <c r="O27" s="145" t="e">
        <f t="shared" ref="O27:O44" si="1">C27/S27</f>
        <v>#DIV/0!</v>
      </c>
      <c r="S27" s="183"/>
      <c r="T27" s="50"/>
      <c r="U27" s="50" t="s">
        <v>61</v>
      </c>
    </row>
    <row r="28" spans="1:21" ht="22.5" customHeight="1">
      <c r="A28" s="64"/>
      <c r="B28" s="67" t="s">
        <v>62</v>
      </c>
      <c r="C28" s="21">
        <v>11348</v>
      </c>
      <c r="D28" s="22">
        <v>6769</v>
      </c>
      <c r="E28" s="23"/>
      <c r="F28" s="24">
        <v>202</v>
      </c>
      <c r="G28" s="22">
        <v>174</v>
      </c>
      <c r="H28" s="25">
        <v>94</v>
      </c>
      <c r="I28" s="23"/>
      <c r="J28" s="24">
        <v>11348</v>
      </c>
      <c r="K28" s="20">
        <f t="shared" si="0"/>
        <v>100</v>
      </c>
      <c r="L28" s="58">
        <v>23</v>
      </c>
      <c r="M28" s="59">
        <v>13</v>
      </c>
      <c r="N28" s="59"/>
      <c r="O28" s="145" t="e">
        <f t="shared" si="1"/>
        <v>#DIV/0!</v>
      </c>
      <c r="S28" s="183"/>
      <c r="T28" s="50"/>
      <c r="U28" s="50" t="s">
        <v>63</v>
      </c>
    </row>
    <row r="29" spans="1:21" ht="22.5" customHeight="1">
      <c r="A29" s="64"/>
      <c r="B29" s="67" t="s">
        <v>64</v>
      </c>
      <c r="C29" s="21">
        <v>11534</v>
      </c>
      <c r="D29" s="22">
        <v>6893</v>
      </c>
      <c r="E29" s="23"/>
      <c r="F29" s="24">
        <v>256</v>
      </c>
      <c r="G29" s="22">
        <v>226</v>
      </c>
      <c r="H29" s="25">
        <v>121</v>
      </c>
      <c r="I29" s="23"/>
      <c r="J29" s="24">
        <v>11534</v>
      </c>
      <c r="K29" s="20">
        <f t="shared" si="0"/>
        <v>100</v>
      </c>
      <c r="L29" s="58">
        <v>147</v>
      </c>
      <c r="M29" s="59">
        <v>9</v>
      </c>
      <c r="N29" s="59"/>
      <c r="O29" s="145" t="e">
        <f t="shared" si="1"/>
        <v>#DIV/0!</v>
      </c>
      <c r="S29" s="183"/>
      <c r="T29" s="50"/>
      <c r="U29" s="50" t="s">
        <v>65</v>
      </c>
    </row>
    <row r="30" spans="1:21" ht="22.5" customHeight="1">
      <c r="A30" s="64"/>
      <c r="B30" s="67" t="s">
        <v>66</v>
      </c>
      <c r="C30" s="21">
        <v>8852</v>
      </c>
      <c r="D30" s="22">
        <v>5159</v>
      </c>
      <c r="E30" s="23"/>
      <c r="F30" s="24">
        <v>206</v>
      </c>
      <c r="G30" s="22">
        <v>181</v>
      </c>
      <c r="H30" s="25">
        <v>84</v>
      </c>
      <c r="I30" s="23"/>
      <c r="J30" s="24">
        <v>8852</v>
      </c>
      <c r="K30" s="20">
        <f t="shared" si="0"/>
        <v>100</v>
      </c>
      <c r="L30" s="58">
        <v>174</v>
      </c>
      <c r="M30" s="59">
        <v>8</v>
      </c>
      <c r="N30" s="59"/>
      <c r="O30" s="145" t="e">
        <f t="shared" si="1"/>
        <v>#DIV/0!</v>
      </c>
      <c r="S30" s="183"/>
      <c r="T30" s="50"/>
      <c r="U30" s="50" t="s">
        <v>67</v>
      </c>
    </row>
    <row r="31" spans="1:21" ht="22.5" customHeight="1">
      <c r="A31" s="64"/>
      <c r="B31" s="67" t="s">
        <v>68</v>
      </c>
      <c r="C31" s="21">
        <v>19235</v>
      </c>
      <c r="D31" s="22">
        <v>12290</v>
      </c>
      <c r="E31" s="23"/>
      <c r="F31" s="24">
        <v>456</v>
      </c>
      <c r="G31" s="22">
        <v>412</v>
      </c>
      <c r="H31" s="25">
        <v>247</v>
      </c>
      <c r="I31" s="23"/>
      <c r="J31" s="24">
        <v>19235</v>
      </c>
      <c r="K31" s="20">
        <f t="shared" si="0"/>
        <v>100</v>
      </c>
      <c r="L31" s="58">
        <v>248</v>
      </c>
      <c r="M31" s="59">
        <v>9</v>
      </c>
      <c r="N31" s="59"/>
      <c r="O31" s="145" t="e">
        <f t="shared" si="1"/>
        <v>#DIV/0!</v>
      </c>
      <c r="S31" s="183"/>
      <c r="T31" s="50"/>
      <c r="U31" s="50" t="s">
        <v>69</v>
      </c>
    </row>
    <row r="32" spans="1:21" ht="22.5" customHeight="1">
      <c r="A32" s="64"/>
      <c r="B32" s="68" t="s">
        <v>70</v>
      </c>
      <c r="C32" s="21">
        <v>13284</v>
      </c>
      <c r="D32" s="22">
        <v>8727</v>
      </c>
      <c r="E32" s="23"/>
      <c r="F32" s="24">
        <v>398</v>
      </c>
      <c r="G32" s="22">
        <v>316</v>
      </c>
      <c r="H32" s="25">
        <v>213</v>
      </c>
      <c r="I32" s="23"/>
      <c r="J32" s="24">
        <v>13284</v>
      </c>
      <c r="K32" s="20">
        <f t="shared" si="0"/>
        <v>100</v>
      </c>
      <c r="L32" s="58">
        <v>15</v>
      </c>
      <c r="M32" s="59">
        <v>6</v>
      </c>
      <c r="N32" s="59"/>
      <c r="O32" s="145" t="e">
        <f t="shared" si="1"/>
        <v>#DIV/0!</v>
      </c>
      <c r="S32" s="183"/>
      <c r="T32" s="50"/>
      <c r="U32" s="50" t="s">
        <v>71</v>
      </c>
    </row>
    <row r="33" spans="1:21" ht="22.5" customHeight="1">
      <c r="A33" s="64"/>
      <c r="B33" s="67" t="s">
        <v>72</v>
      </c>
      <c r="C33" s="21">
        <v>10176</v>
      </c>
      <c r="D33" s="22">
        <v>6380</v>
      </c>
      <c r="E33" s="23"/>
      <c r="F33" s="24">
        <v>252</v>
      </c>
      <c r="G33" s="22">
        <v>210</v>
      </c>
      <c r="H33" s="25">
        <v>120</v>
      </c>
      <c r="I33" s="23"/>
      <c r="J33" s="24">
        <v>10176</v>
      </c>
      <c r="K33" s="20">
        <f t="shared" si="0"/>
        <v>100</v>
      </c>
      <c r="L33" s="58">
        <v>143</v>
      </c>
      <c r="M33" s="59">
        <v>8</v>
      </c>
      <c r="N33" s="59"/>
      <c r="O33" s="145" t="e">
        <f t="shared" si="1"/>
        <v>#DIV/0!</v>
      </c>
      <c r="S33" s="183"/>
      <c r="T33" s="50"/>
      <c r="U33" s="50" t="s">
        <v>73</v>
      </c>
    </row>
    <row r="34" spans="1:21" ht="22.5" customHeight="1">
      <c r="A34" s="64"/>
      <c r="B34" s="67" t="s">
        <v>74</v>
      </c>
      <c r="C34" s="21">
        <v>17302</v>
      </c>
      <c r="D34" s="22">
        <v>11594</v>
      </c>
      <c r="E34" s="23"/>
      <c r="F34" s="24">
        <v>386</v>
      </c>
      <c r="G34" s="22">
        <v>356</v>
      </c>
      <c r="H34" s="25">
        <v>230</v>
      </c>
      <c r="I34" s="23"/>
      <c r="J34" s="24">
        <v>17302</v>
      </c>
      <c r="K34" s="20">
        <f t="shared" si="0"/>
        <v>100</v>
      </c>
      <c r="L34" s="58">
        <v>285</v>
      </c>
      <c r="M34" s="59">
        <v>11</v>
      </c>
      <c r="N34" s="59"/>
      <c r="O34" s="145" t="e">
        <f t="shared" si="1"/>
        <v>#DIV/0!</v>
      </c>
      <c r="S34" s="183"/>
      <c r="T34" s="50"/>
      <c r="U34" s="50" t="s">
        <v>75</v>
      </c>
    </row>
    <row r="35" spans="1:21" ht="22.5" customHeight="1">
      <c r="A35" s="64"/>
      <c r="B35" s="68" t="s">
        <v>76</v>
      </c>
      <c r="C35" s="21">
        <v>11088</v>
      </c>
      <c r="D35" s="22">
        <v>7853</v>
      </c>
      <c r="E35" s="23"/>
      <c r="F35" s="24">
        <v>242</v>
      </c>
      <c r="G35" s="22">
        <v>219</v>
      </c>
      <c r="H35" s="25">
        <v>129</v>
      </c>
      <c r="I35" s="23"/>
      <c r="J35" s="24">
        <v>11088</v>
      </c>
      <c r="K35" s="20">
        <f t="shared" si="0"/>
        <v>100</v>
      </c>
      <c r="L35" s="58">
        <v>58</v>
      </c>
      <c r="M35" s="59">
        <v>6</v>
      </c>
      <c r="N35" s="59"/>
      <c r="O35" s="145" t="e">
        <f t="shared" si="1"/>
        <v>#DIV/0!</v>
      </c>
      <c r="S35" s="183"/>
      <c r="T35" s="50"/>
      <c r="U35" s="50" t="s">
        <v>77</v>
      </c>
    </row>
    <row r="36" spans="1:21" ht="22.5" customHeight="1">
      <c r="A36" s="64"/>
      <c r="B36" s="67" t="s">
        <v>78</v>
      </c>
      <c r="C36" s="21">
        <v>18700</v>
      </c>
      <c r="D36" s="22">
        <v>10800</v>
      </c>
      <c r="E36" s="23"/>
      <c r="F36" s="24">
        <v>480</v>
      </c>
      <c r="G36" s="22">
        <v>442</v>
      </c>
      <c r="H36" s="25">
        <v>229</v>
      </c>
      <c r="I36" s="23"/>
      <c r="J36" s="24">
        <v>18700</v>
      </c>
      <c r="K36" s="20">
        <f t="shared" si="0"/>
        <v>100</v>
      </c>
      <c r="L36" s="58">
        <v>165</v>
      </c>
      <c r="M36" s="59">
        <v>13</v>
      </c>
      <c r="N36" s="59"/>
      <c r="O36" s="145" t="e">
        <f t="shared" si="1"/>
        <v>#DIV/0!</v>
      </c>
      <c r="S36" s="183"/>
      <c r="T36" s="50"/>
      <c r="U36" s="50" t="s">
        <v>79</v>
      </c>
    </row>
    <row r="37" spans="1:21" ht="22.5" customHeight="1">
      <c r="A37" s="64"/>
      <c r="B37" s="68" t="s">
        <v>80</v>
      </c>
      <c r="C37" s="21">
        <v>11914</v>
      </c>
      <c r="D37" s="22">
        <v>7919</v>
      </c>
      <c r="E37" s="23"/>
      <c r="F37" s="24">
        <v>301</v>
      </c>
      <c r="G37" s="22">
        <v>247</v>
      </c>
      <c r="H37" s="25">
        <v>165</v>
      </c>
      <c r="I37" s="23"/>
      <c r="J37" s="24">
        <v>11914</v>
      </c>
      <c r="K37" s="20">
        <f t="shared" si="0"/>
        <v>100</v>
      </c>
      <c r="L37" s="58">
        <v>154</v>
      </c>
      <c r="M37" s="59">
        <v>6</v>
      </c>
      <c r="N37" s="59"/>
      <c r="O37" s="145" t="e">
        <f t="shared" si="1"/>
        <v>#DIV/0!</v>
      </c>
      <c r="S37" s="183"/>
      <c r="T37" s="50"/>
      <c r="U37" s="50" t="s">
        <v>81</v>
      </c>
    </row>
    <row r="38" spans="1:21" ht="22.5" customHeight="1">
      <c r="A38" s="64"/>
      <c r="B38" s="67" t="s">
        <v>82</v>
      </c>
      <c r="C38" s="21">
        <v>11758</v>
      </c>
      <c r="D38" s="22">
        <v>7803</v>
      </c>
      <c r="E38" s="23"/>
      <c r="F38" s="24">
        <v>284</v>
      </c>
      <c r="G38" s="22">
        <v>226</v>
      </c>
      <c r="H38" s="25">
        <v>133</v>
      </c>
      <c r="I38" s="23"/>
      <c r="J38" s="24">
        <v>11758</v>
      </c>
      <c r="K38" s="20">
        <f t="shared" si="0"/>
        <v>100</v>
      </c>
      <c r="L38" s="58">
        <v>134</v>
      </c>
      <c r="M38" s="59">
        <v>6</v>
      </c>
      <c r="N38" s="59"/>
      <c r="O38" s="145" t="e">
        <f t="shared" si="1"/>
        <v>#DIV/0!</v>
      </c>
      <c r="S38" s="183"/>
      <c r="T38" s="50"/>
      <c r="U38" s="50" t="s">
        <v>83</v>
      </c>
    </row>
    <row r="39" spans="1:21" ht="22.5" customHeight="1">
      <c r="A39" s="64"/>
      <c r="B39" s="67" t="s">
        <v>84</v>
      </c>
      <c r="C39" s="21">
        <v>12558</v>
      </c>
      <c r="D39" s="22">
        <v>8660</v>
      </c>
      <c r="E39" s="23"/>
      <c r="F39" s="24">
        <v>272</v>
      </c>
      <c r="G39" s="22">
        <v>243</v>
      </c>
      <c r="H39" s="25">
        <v>159</v>
      </c>
      <c r="I39" s="23"/>
      <c r="J39" s="24">
        <v>12558</v>
      </c>
      <c r="K39" s="20">
        <f t="shared" si="0"/>
        <v>100</v>
      </c>
      <c r="L39" s="58">
        <v>190</v>
      </c>
      <c r="M39" s="59">
        <v>11</v>
      </c>
      <c r="N39" s="59"/>
      <c r="O39" s="145" t="e">
        <f t="shared" si="1"/>
        <v>#DIV/0!</v>
      </c>
      <c r="S39" s="183"/>
      <c r="T39" s="50"/>
      <c r="U39" s="50" t="s">
        <v>85</v>
      </c>
    </row>
    <row r="40" spans="1:21" ht="22.5" customHeight="1">
      <c r="A40" s="64"/>
      <c r="B40" s="67" t="s">
        <v>86</v>
      </c>
      <c r="C40" s="21">
        <v>25742</v>
      </c>
      <c r="D40" s="22">
        <v>14971</v>
      </c>
      <c r="E40" s="23"/>
      <c r="F40" s="24">
        <v>526</v>
      </c>
      <c r="G40" s="22">
        <v>458</v>
      </c>
      <c r="H40" s="25">
        <v>270</v>
      </c>
      <c r="I40" s="23"/>
      <c r="J40" s="24">
        <v>25742</v>
      </c>
      <c r="K40" s="20">
        <f t="shared" si="0"/>
        <v>100</v>
      </c>
      <c r="L40" s="58">
        <v>200</v>
      </c>
      <c r="M40" s="59">
        <v>11</v>
      </c>
      <c r="N40" s="59"/>
      <c r="O40" s="145" t="e">
        <f t="shared" si="1"/>
        <v>#DIV/0!</v>
      </c>
      <c r="S40" s="183"/>
      <c r="T40" s="50"/>
      <c r="U40" s="50" t="s">
        <v>87</v>
      </c>
    </row>
    <row r="41" spans="1:21" ht="22.5" customHeight="1">
      <c r="A41" s="64"/>
      <c r="B41" s="67" t="s">
        <v>88</v>
      </c>
      <c r="C41" s="21">
        <v>6750</v>
      </c>
      <c r="D41" s="22">
        <v>4110</v>
      </c>
      <c r="E41" s="23"/>
      <c r="F41" s="24">
        <v>249</v>
      </c>
      <c r="G41" s="22">
        <v>233</v>
      </c>
      <c r="H41" s="25">
        <v>145</v>
      </c>
      <c r="I41" s="23"/>
      <c r="J41" s="24">
        <v>6750</v>
      </c>
      <c r="K41" s="20">
        <f t="shared" si="0"/>
        <v>100</v>
      </c>
      <c r="L41" s="58">
        <v>428</v>
      </c>
      <c r="M41" s="59">
        <v>4</v>
      </c>
      <c r="N41" s="59"/>
      <c r="O41" s="145" t="e">
        <f t="shared" si="1"/>
        <v>#DIV/0!</v>
      </c>
      <c r="S41" s="183"/>
      <c r="T41" s="50"/>
      <c r="U41" s="50" t="s">
        <v>84</v>
      </c>
    </row>
    <row r="42" spans="1:21" ht="22.5" customHeight="1">
      <c r="A42" s="66"/>
      <c r="B42" s="68" t="s">
        <v>89</v>
      </c>
      <c r="C42" s="21">
        <v>9244</v>
      </c>
      <c r="D42" s="22">
        <v>4898</v>
      </c>
      <c r="E42" s="23"/>
      <c r="F42" s="24">
        <v>244</v>
      </c>
      <c r="G42" s="22">
        <v>210</v>
      </c>
      <c r="H42" s="25">
        <v>107</v>
      </c>
      <c r="I42" s="23"/>
      <c r="J42" s="24">
        <v>9244</v>
      </c>
      <c r="K42" s="20">
        <f t="shared" si="0"/>
        <v>100</v>
      </c>
      <c r="L42" s="58">
        <v>8</v>
      </c>
      <c r="M42" s="59">
        <v>7</v>
      </c>
      <c r="N42" s="59"/>
      <c r="O42" s="145" t="e">
        <f t="shared" si="1"/>
        <v>#DIV/0!</v>
      </c>
      <c r="S42" s="183"/>
      <c r="T42" s="50"/>
      <c r="U42" s="50" t="s">
        <v>90</v>
      </c>
    </row>
    <row r="43" spans="1:21" ht="22.5" customHeight="1">
      <c r="A43" s="143" t="s">
        <v>91</v>
      </c>
      <c r="B43" s="148"/>
      <c r="C43" s="21">
        <v>186847</v>
      </c>
      <c r="D43" s="22">
        <v>78194</v>
      </c>
      <c r="E43" s="23">
        <v>1283</v>
      </c>
      <c r="F43" s="24">
        <v>11912</v>
      </c>
      <c r="G43" s="22">
        <v>3349</v>
      </c>
      <c r="H43" s="25">
        <v>9223</v>
      </c>
      <c r="I43" s="23">
        <v>21</v>
      </c>
      <c r="J43" s="24">
        <v>77744</v>
      </c>
      <c r="K43" s="20">
        <f t="shared" si="0"/>
        <v>41.6083747665202</v>
      </c>
      <c r="L43" s="58">
        <v>1026</v>
      </c>
      <c r="M43" s="59">
        <v>81</v>
      </c>
      <c r="N43" s="59">
        <v>11</v>
      </c>
      <c r="O43" s="145" t="e">
        <f t="shared" si="1"/>
        <v>#DIV/0!</v>
      </c>
      <c r="P43" s="7">
        <v>1</v>
      </c>
      <c r="Q43" s="7" t="s">
        <v>92</v>
      </c>
      <c r="S43" s="183"/>
      <c r="T43" s="50"/>
      <c r="U43" s="50" t="s">
        <v>93</v>
      </c>
    </row>
    <row r="44" spans="1:21" ht="22.5" customHeight="1">
      <c r="A44" s="143" t="s">
        <v>94</v>
      </c>
      <c r="B44" s="148"/>
      <c r="C44" s="21">
        <v>25729</v>
      </c>
      <c r="D44" s="22">
        <v>13905</v>
      </c>
      <c r="E44" s="23">
        <v>0</v>
      </c>
      <c r="F44" s="24">
        <v>1456</v>
      </c>
      <c r="G44" s="22">
        <v>1099</v>
      </c>
      <c r="H44" s="25">
        <v>554</v>
      </c>
      <c r="I44" s="23">
        <v>0</v>
      </c>
      <c r="J44" s="24">
        <v>24226</v>
      </c>
      <c r="K44" s="20">
        <f t="shared" si="0"/>
        <v>94.158342726106724</v>
      </c>
      <c r="L44" s="58">
        <v>14772</v>
      </c>
      <c r="M44" s="59">
        <v>54</v>
      </c>
      <c r="N44" s="59">
        <v>7</v>
      </c>
      <c r="O44" s="140" t="e">
        <f t="shared" si="1"/>
        <v>#DIV/0!</v>
      </c>
      <c r="P44" s="7">
        <v>2</v>
      </c>
      <c r="S44" s="183"/>
      <c r="T44" s="50"/>
      <c r="U44" s="50" t="s">
        <v>95</v>
      </c>
    </row>
    <row r="45" spans="1:21" ht="22.5" customHeight="1">
      <c r="A45" s="143" t="s">
        <v>96</v>
      </c>
      <c r="B45" s="148"/>
      <c r="C45" s="21">
        <v>196888</v>
      </c>
      <c r="D45" s="22">
        <v>37604</v>
      </c>
      <c r="E45" s="23">
        <v>962</v>
      </c>
      <c r="F45" s="24">
        <v>6400</v>
      </c>
      <c r="G45" s="22">
        <v>4735</v>
      </c>
      <c r="H45" s="25">
        <v>1631</v>
      </c>
      <c r="I45" s="23">
        <v>12</v>
      </c>
      <c r="J45" s="24">
        <v>127881</v>
      </c>
      <c r="K45" s="20">
        <f t="shared" si="0"/>
        <v>64.951139734265155</v>
      </c>
      <c r="L45" s="58">
        <v>9374</v>
      </c>
      <c r="M45" s="59">
        <v>58</v>
      </c>
      <c r="N45" s="59">
        <v>11</v>
      </c>
      <c r="O45" s="139">
        <f>(C45+C46)/S45</f>
        <v>5.0669305280699923</v>
      </c>
      <c r="P45" s="7">
        <v>2</v>
      </c>
      <c r="S45" s="183">
        <v>48005</v>
      </c>
      <c r="T45" s="121" t="s">
        <v>96</v>
      </c>
      <c r="U45" s="121"/>
    </row>
    <row r="46" spans="1:21" ht="22.5" customHeight="1">
      <c r="A46" s="61"/>
      <c r="B46" s="69" t="s">
        <v>97</v>
      </c>
      <c r="C46" s="21">
        <v>46350</v>
      </c>
      <c r="D46" s="22">
        <v>6774</v>
      </c>
      <c r="E46" s="23">
        <v>24</v>
      </c>
      <c r="F46" s="24">
        <v>550</v>
      </c>
      <c r="G46" s="22">
        <v>32</v>
      </c>
      <c r="H46" s="25">
        <v>124</v>
      </c>
      <c r="I46" s="23">
        <v>0</v>
      </c>
      <c r="J46" s="24">
        <v>40705</v>
      </c>
      <c r="K46" s="20">
        <f t="shared" si="0"/>
        <v>87.820927723840342</v>
      </c>
      <c r="L46" s="58">
        <v>22</v>
      </c>
      <c r="M46" s="59">
        <v>10</v>
      </c>
      <c r="N46" s="59">
        <v>2</v>
      </c>
      <c r="O46" s="140" t="e">
        <f>C46/S46</f>
        <v>#DIV/0!</v>
      </c>
      <c r="P46" s="7">
        <v>2</v>
      </c>
      <c r="S46" s="183"/>
      <c r="T46" s="50"/>
      <c r="U46" s="52" t="s">
        <v>97</v>
      </c>
    </row>
    <row r="47" spans="1:21" ht="22.5" customHeight="1">
      <c r="A47" s="128" t="s">
        <v>98</v>
      </c>
      <c r="B47" s="129"/>
      <c r="C47" s="21">
        <v>212179</v>
      </c>
      <c r="D47" s="22">
        <v>51967</v>
      </c>
      <c r="E47" s="23"/>
      <c r="F47" s="24">
        <v>4566</v>
      </c>
      <c r="G47" s="22">
        <v>4435</v>
      </c>
      <c r="H47" s="25">
        <v>1164</v>
      </c>
      <c r="I47" s="23"/>
      <c r="J47" s="24">
        <v>172094</v>
      </c>
      <c r="K47" s="20">
        <f t="shared" si="0"/>
        <v>81.107932453258798</v>
      </c>
      <c r="L47" s="58">
        <v>3655</v>
      </c>
      <c r="M47" s="59">
        <v>70</v>
      </c>
      <c r="N47" s="59">
        <v>10</v>
      </c>
      <c r="O47" s="60">
        <f>C47/S47</f>
        <v>4.3013034928743741</v>
      </c>
      <c r="P47" s="7">
        <v>1</v>
      </c>
      <c r="Q47" s="7" t="s">
        <v>99</v>
      </c>
      <c r="S47" s="182">
        <v>49329</v>
      </c>
      <c r="T47" s="127" t="s">
        <v>98</v>
      </c>
      <c r="U47" s="127"/>
    </row>
    <row r="48" spans="1:21" ht="22.5" customHeight="1">
      <c r="A48" s="128" t="s">
        <v>100</v>
      </c>
      <c r="B48" s="129"/>
      <c r="C48" s="21">
        <v>171921</v>
      </c>
      <c r="D48" s="22">
        <v>40602</v>
      </c>
      <c r="E48" s="23">
        <v>686</v>
      </c>
      <c r="F48" s="24">
        <v>5540</v>
      </c>
      <c r="G48" s="22">
        <v>4733</v>
      </c>
      <c r="H48" s="25">
        <v>1174</v>
      </c>
      <c r="I48" s="23">
        <v>5</v>
      </c>
      <c r="J48" s="24">
        <v>99685</v>
      </c>
      <c r="K48" s="20">
        <f t="shared" si="0"/>
        <v>57.983027088022986</v>
      </c>
      <c r="L48" s="58">
        <v>33</v>
      </c>
      <c r="M48" s="59">
        <v>113</v>
      </c>
      <c r="N48" s="59">
        <v>11</v>
      </c>
      <c r="O48" s="60">
        <f>C48/S48</f>
        <v>4.1950368454443412</v>
      </c>
      <c r="P48" s="7">
        <v>2</v>
      </c>
      <c r="S48" s="182">
        <v>40982</v>
      </c>
      <c r="T48" s="127" t="s">
        <v>100</v>
      </c>
      <c r="U48" s="127"/>
    </row>
    <row r="49" spans="1:22" ht="22.5" customHeight="1">
      <c r="A49" s="149" t="s">
        <v>101</v>
      </c>
      <c r="B49" s="150"/>
      <c r="C49" s="21">
        <v>316683</v>
      </c>
      <c r="D49" s="22">
        <v>103756</v>
      </c>
      <c r="E49" s="23">
        <v>1342</v>
      </c>
      <c r="F49" s="24">
        <v>6209</v>
      </c>
      <c r="G49" s="22">
        <v>5522</v>
      </c>
      <c r="H49" s="25">
        <v>1911</v>
      </c>
      <c r="I49" s="23">
        <v>3</v>
      </c>
      <c r="J49" s="24">
        <v>239859</v>
      </c>
      <c r="K49" s="20">
        <f t="shared" si="0"/>
        <v>75.741040725267851</v>
      </c>
      <c r="L49" s="58">
        <v>3591</v>
      </c>
      <c r="M49" s="59">
        <v>148</v>
      </c>
      <c r="N49" s="59">
        <v>26</v>
      </c>
      <c r="O49" s="139">
        <f>(C49+C50)/S49</f>
        <v>6.2369790474446427</v>
      </c>
      <c r="P49" s="7">
        <v>2</v>
      </c>
      <c r="S49" s="183">
        <v>65529</v>
      </c>
      <c r="T49" s="127" t="s">
        <v>101</v>
      </c>
      <c r="U49" s="127"/>
    </row>
    <row r="50" spans="1:22" ht="22.5" customHeight="1">
      <c r="A50" s="149" t="s">
        <v>102</v>
      </c>
      <c r="B50" s="151"/>
      <c r="C50" s="21">
        <v>92020</v>
      </c>
      <c r="D50" s="22">
        <v>25281</v>
      </c>
      <c r="E50" s="23">
        <v>0</v>
      </c>
      <c r="F50" s="24">
        <v>1811</v>
      </c>
      <c r="G50" s="22">
        <v>1148</v>
      </c>
      <c r="H50" s="25">
        <v>431</v>
      </c>
      <c r="I50" s="23">
        <v>0</v>
      </c>
      <c r="J50" s="24">
        <v>70875</v>
      </c>
      <c r="K50" s="20">
        <f t="shared" si="0"/>
        <v>77.021299717452735</v>
      </c>
      <c r="L50" s="58">
        <v>3463</v>
      </c>
      <c r="M50" s="59">
        <v>12</v>
      </c>
      <c r="N50" s="59">
        <v>7</v>
      </c>
      <c r="O50" s="140" t="e">
        <f>C50/S50</f>
        <v>#DIV/0!</v>
      </c>
      <c r="P50" s="7">
        <v>2</v>
      </c>
      <c r="S50" s="183"/>
      <c r="T50" s="127" t="s">
        <v>102</v>
      </c>
      <c r="U50" s="152"/>
    </row>
    <row r="51" spans="1:22" ht="22.5" customHeight="1">
      <c r="A51" s="143" t="s">
        <v>103</v>
      </c>
      <c r="B51" s="148"/>
      <c r="C51" s="21">
        <v>162965</v>
      </c>
      <c r="D51" s="22">
        <v>45140</v>
      </c>
      <c r="E51" s="23">
        <v>657</v>
      </c>
      <c r="F51" s="24">
        <v>4489</v>
      </c>
      <c r="G51" s="22">
        <v>3633</v>
      </c>
      <c r="H51" s="25">
        <v>1218</v>
      </c>
      <c r="I51" s="23">
        <v>2</v>
      </c>
      <c r="J51" s="24">
        <v>49839</v>
      </c>
      <c r="K51" s="20">
        <f t="shared" si="0"/>
        <v>30.582640444267174</v>
      </c>
      <c r="L51" s="58">
        <v>3441</v>
      </c>
      <c r="M51" s="59">
        <v>137</v>
      </c>
      <c r="N51" s="59">
        <v>16</v>
      </c>
      <c r="O51" s="139">
        <f>(C51+C52+C53)/S51</f>
        <v>5.5505504558215826</v>
      </c>
      <c r="S51" s="183">
        <v>31701</v>
      </c>
      <c r="T51" s="121" t="s">
        <v>103</v>
      </c>
      <c r="U51" s="121"/>
    </row>
    <row r="52" spans="1:22" ht="22.5" customHeight="1">
      <c r="A52" s="61"/>
      <c r="B52" s="68" t="s">
        <v>104</v>
      </c>
      <c r="C52" s="21">
        <v>6326</v>
      </c>
      <c r="D52" s="22">
        <v>4478</v>
      </c>
      <c r="E52" s="23">
        <v>1</v>
      </c>
      <c r="F52" s="24">
        <v>75</v>
      </c>
      <c r="G52" s="22">
        <v>50</v>
      </c>
      <c r="H52" s="25">
        <v>45</v>
      </c>
      <c r="I52" s="23">
        <v>0</v>
      </c>
      <c r="J52" s="24">
        <v>6326</v>
      </c>
      <c r="K52" s="20">
        <f t="shared" si="0"/>
        <v>100</v>
      </c>
      <c r="L52" s="58">
        <v>716</v>
      </c>
      <c r="M52" s="59">
        <v>7</v>
      </c>
      <c r="N52" s="59">
        <v>0</v>
      </c>
      <c r="O52" s="145" t="e">
        <f>C52/S52</f>
        <v>#DIV/0!</v>
      </c>
      <c r="S52" s="183"/>
      <c r="T52" s="50"/>
      <c r="U52" s="52" t="s">
        <v>104</v>
      </c>
    </row>
    <row r="53" spans="1:22" ht="22.5" customHeight="1">
      <c r="A53" s="61"/>
      <c r="B53" s="69" t="s">
        <v>105</v>
      </c>
      <c r="C53" s="21">
        <v>6667</v>
      </c>
      <c r="D53" s="22">
        <v>4512</v>
      </c>
      <c r="E53" s="23">
        <v>0</v>
      </c>
      <c r="F53" s="24">
        <v>95</v>
      </c>
      <c r="G53" s="22">
        <v>62</v>
      </c>
      <c r="H53" s="25">
        <v>43</v>
      </c>
      <c r="I53" s="23">
        <v>0</v>
      </c>
      <c r="J53" s="24">
        <v>6667</v>
      </c>
      <c r="K53" s="20">
        <f t="shared" si="0"/>
        <v>100</v>
      </c>
      <c r="L53" s="58">
        <v>822</v>
      </c>
      <c r="M53" s="59">
        <v>9</v>
      </c>
      <c r="N53" s="59">
        <v>0</v>
      </c>
      <c r="O53" s="140" t="e">
        <f>C53/S53</f>
        <v>#DIV/0!</v>
      </c>
      <c r="S53" s="183"/>
      <c r="T53" s="50"/>
      <c r="U53" s="52" t="s">
        <v>105</v>
      </c>
    </row>
    <row r="54" spans="1:22" ht="22.5" customHeight="1">
      <c r="A54" s="143" t="s">
        <v>106</v>
      </c>
      <c r="B54" s="144"/>
      <c r="C54" s="21">
        <v>230430</v>
      </c>
      <c r="D54" s="22">
        <v>50156</v>
      </c>
      <c r="E54" s="23"/>
      <c r="F54" s="24">
        <v>4845</v>
      </c>
      <c r="G54" s="22">
        <v>4411</v>
      </c>
      <c r="H54" s="25">
        <v>1049</v>
      </c>
      <c r="I54" s="23"/>
      <c r="J54" s="24">
        <v>87765</v>
      </c>
      <c r="K54" s="20">
        <f t="shared" si="0"/>
        <v>38.087488608254134</v>
      </c>
      <c r="L54" s="58">
        <v>679</v>
      </c>
      <c r="M54" s="59">
        <v>55</v>
      </c>
      <c r="N54" s="59">
        <v>12</v>
      </c>
      <c r="O54" s="139">
        <f>(C54+C55+C56+C57)/S54</f>
        <v>6.5079425837320573</v>
      </c>
      <c r="P54" s="7">
        <v>2</v>
      </c>
      <c r="S54" s="183">
        <v>41800</v>
      </c>
      <c r="T54" s="121" t="s">
        <v>106</v>
      </c>
      <c r="U54" s="121"/>
    </row>
    <row r="55" spans="1:22" ht="22.5" customHeight="1">
      <c r="A55" s="64"/>
      <c r="B55" s="70" t="s">
        <v>107</v>
      </c>
      <c r="C55" s="21">
        <v>8542</v>
      </c>
      <c r="D55" s="22">
        <v>5100</v>
      </c>
      <c r="E55" s="23"/>
      <c r="F55" s="24">
        <v>170</v>
      </c>
      <c r="G55" s="22">
        <v>127</v>
      </c>
      <c r="H55" s="25">
        <v>44</v>
      </c>
      <c r="I55" s="23"/>
      <c r="J55" s="24">
        <v>6791</v>
      </c>
      <c r="K55" s="20">
        <f t="shared" si="0"/>
        <v>79.501287754624201</v>
      </c>
      <c r="L55" s="58">
        <v>0</v>
      </c>
      <c r="M55" s="59">
        <v>3</v>
      </c>
      <c r="N55" s="59">
        <v>0</v>
      </c>
      <c r="O55" s="145" t="e">
        <f>C55/S55</f>
        <v>#DIV/0!</v>
      </c>
      <c r="P55" s="7">
        <v>2</v>
      </c>
      <c r="S55" s="183"/>
      <c r="T55" s="50"/>
      <c r="U55" s="52" t="s">
        <v>107</v>
      </c>
    </row>
    <row r="56" spans="1:22" ht="22.5" customHeight="1">
      <c r="A56" s="64"/>
      <c r="B56" s="71" t="s">
        <v>108</v>
      </c>
      <c r="C56" s="21">
        <v>7588</v>
      </c>
      <c r="D56" s="22">
        <v>4730</v>
      </c>
      <c r="E56" s="23"/>
      <c r="F56" s="24">
        <v>176</v>
      </c>
      <c r="G56" s="22">
        <v>137</v>
      </c>
      <c r="H56" s="25">
        <v>80</v>
      </c>
      <c r="I56" s="23"/>
      <c r="J56" s="24">
        <v>5560</v>
      </c>
      <c r="K56" s="20">
        <f t="shared" si="0"/>
        <v>73.273589878755928</v>
      </c>
      <c r="L56" s="58">
        <v>6</v>
      </c>
      <c r="M56" s="59">
        <v>3</v>
      </c>
      <c r="N56" s="59">
        <v>0</v>
      </c>
      <c r="O56" s="145" t="e">
        <f>(C56+C57)/S56</f>
        <v>#DIV/0!</v>
      </c>
      <c r="P56" s="7">
        <v>2</v>
      </c>
      <c r="S56" s="183"/>
      <c r="T56" s="50"/>
      <c r="U56" s="52" t="s">
        <v>108</v>
      </c>
    </row>
    <row r="57" spans="1:22" ht="22.5" customHeight="1">
      <c r="A57" s="66"/>
      <c r="B57" s="71" t="s">
        <v>109</v>
      </c>
      <c r="C57" s="21">
        <v>25472</v>
      </c>
      <c r="D57" s="22">
        <v>8665</v>
      </c>
      <c r="E57" s="23"/>
      <c r="F57" s="24">
        <v>517</v>
      </c>
      <c r="G57" s="22">
        <v>466</v>
      </c>
      <c r="H57" s="25">
        <v>181</v>
      </c>
      <c r="I57" s="23"/>
      <c r="J57" s="24">
        <v>11858</v>
      </c>
      <c r="K57" s="20">
        <f t="shared" si="0"/>
        <v>46.553077889447238</v>
      </c>
      <c r="L57" s="58">
        <v>32</v>
      </c>
      <c r="M57" s="59">
        <v>5</v>
      </c>
      <c r="N57" s="59">
        <v>0</v>
      </c>
      <c r="O57" s="140" t="e">
        <f>C57/S57</f>
        <v>#DIV/0!</v>
      </c>
      <c r="P57" s="7">
        <v>2</v>
      </c>
      <c r="S57" s="183"/>
      <c r="T57" s="50"/>
      <c r="U57" s="50" t="s">
        <v>109</v>
      </c>
    </row>
    <row r="58" spans="1:22" ht="22.5" customHeight="1">
      <c r="A58" s="141" t="s">
        <v>110</v>
      </c>
      <c r="B58" s="144"/>
      <c r="C58" s="21">
        <v>155474</v>
      </c>
      <c r="D58" s="22">
        <v>40237</v>
      </c>
      <c r="E58" s="23">
        <v>486</v>
      </c>
      <c r="F58" s="24">
        <v>4614</v>
      </c>
      <c r="G58" s="22">
        <v>3205</v>
      </c>
      <c r="H58" s="25">
        <v>1227</v>
      </c>
      <c r="I58" s="23">
        <v>13</v>
      </c>
      <c r="J58" s="24">
        <v>115536</v>
      </c>
      <c r="K58" s="20">
        <f t="shared" si="0"/>
        <v>74.312103631475352</v>
      </c>
      <c r="L58" s="58">
        <v>317</v>
      </c>
      <c r="M58" s="59">
        <v>52</v>
      </c>
      <c r="N58" s="59">
        <v>13</v>
      </c>
      <c r="O58" s="60">
        <f>C58/S58</f>
        <v>6.0474541989186665</v>
      </c>
      <c r="P58" s="7">
        <v>2</v>
      </c>
      <c r="S58" s="182">
        <v>25709</v>
      </c>
      <c r="T58" s="121" t="s">
        <v>111</v>
      </c>
      <c r="U58" s="122"/>
    </row>
    <row r="59" spans="1:22" ht="22.5" customHeight="1">
      <c r="A59" s="141" t="s">
        <v>112</v>
      </c>
      <c r="B59" s="144"/>
      <c r="C59" s="72">
        <v>134983</v>
      </c>
      <c r="D59" s="22">
        <v>18250</v>
      </c>
      <c r="E59" s="23">
        <v>383</v>
      </c>
      <c r="F59" s="24">
        <v>5200</v>
      </c>
      <c r="G59" s="22">
        <v>2290</v>
      </c>
      <c r="H59" s="25">
        <v>295</v>
      </c>
      <c r="I59" s="23"/>
      <c r="J59" s="24">
        <v>69345</v>
      </c>
      <c r="K59" s="20">
        <f t="shared" si="0"/>
        <v>51.373135876369616</v>
      </c>
      <c r="L59" s="58">
        <v>1548</v>
      </c>
      <c r="M59" s="59">
        <v>48</v>
      </c>
      <c r="N59" s="59">
        <v>7</v>
      </c>
      <c r="O59" s="60">
        <f>C59/S59</f>
        <v>7.0201268982733511</v>
      </c>
      <c r="P59" s="7">
        <v>2</v>
      </c>
      <c r="S59" s="182">
        <v>19228</v>
      </c>
      <c r="T59" s="121" t="s">
        <v>113</v>
      </c>
      <c r="U59" s="122"/>
    </row>
    <row r="60" spans="1:22" ht="22.5" customHeight="1">
      <c r="A60" s="141" t="s">
        <v>114</v>
      </c>
      <c r="B60" s="142"/>
      <c r="C60" s="21">
        <v>209430</v>
      </c>
      <c r="D60" s="22">
        <v>80745</v>
      </c>
      <c r="E60" s="23">
        <v>882</v>
      </c>
      <c r="F60" s="24">
        <v>5963</v>
      </c>
      <c r="G60" s="22">
        <v>5272</v>
      </c>
      <c r="H60" s="25">
        <v>1859</v>
      </c>
      <c r="I60" s="23">
        <v>0</v>
      </c>
      <c r="J60" s="24">
        <v>150894</v>
      </c>
      <c r="K60" s="20">
        <f t="shared" si="0"/>
        <v>72.049849591749037</v>
      </c>
      <c r="L60" s="58">
        <v>6170</v>
      </c>
      <c r="M60" s="59">
        <v>125</v>
      </c>
      <c r="N60" s="59">
        <v>12</v>
      </c>
      <c r="O60" s="60">
        <f>C60/S60</f>
        <v>3.8204604327045861</v>
      </c>
      <c r="P60" s="7">
        <v>2</v>
      </c>
      <c r="S60" s="182">
        <v>54818</v>
      </c>
      <c r="T60" s="121" t="s">
        <v>115</v>
      </c>
      <c r="U60" s="122"/>
      <c r="V60" s="7"/>
    </row>
    <row r="61" spans="1:22" ht="22.5" customHeight="1">
      <c r="A61" s="143" t="s">
        <v>116</v>
      </c>
      <c r="B61" s="142"/>
      <c r="C61" s="21">
        <v>411201</v>
      </c>
      <c r="D61" s="22">
        <v>93971</v>
      </c>
      <c r="E61" s="23">
        <v>3872</v>
      </c>
      <c r="F61" s="24">
        <v>10122</v>
      </c>
      <c r="G61" s="22">
        <v>8894</v>
      </c>
      <c r="H61" s="25">
        <v>2278</v>
      </c>
      <c r="I61" s="23">
        <v>79</v>
      </c>
      <c r="J61" s="24">
        <v>201294</v>
      </c>
      <c r="K61" s="20">
        <f t="shared" si="0"/>
        <v>48.952701963273441</v>
      </c>
      <c r="L61" s="58">
        <v>13934</v>
      </c>
      <c r="M61" s="59">
        <v>414</v>
      </c>
      <c r="N61" s="59">
        <v>23</v>
      </c>
      <c r="O61" s="139">
        <f>(C61+C62+C63+C64+C65+C66+C67+C68+C69)/S61</f>
        <v>7.634896093856578</v>
      </c>
      <c r="P61" s="146">
        <v>2</v>
      </c>
      <c r="Q61" s="46"/>
      <c r="R61" s="46"/>
      <c r="S61" s="183">
        <v>65973</v>
      </c>
      <c r="T61" s="121" t="s">
        <v>117</v>
      </c>
      <c r="U61" s="122"/>
      <c r="V61" s="47"/>
    </row>
    <row r="62" spans="1:22" ht="22.5" customHeight="1">
      <c r="A62" s="26"/>
      <c r="B62" s="73" t="s">
        <v>118</v>
      </c>
      <c r="C62" s="21">
        <v>30255</v>
      </c>
      <c r="D62" s="22">
        <v>10735</v>
      </c>
      <c r="E62" s="23">
        <v>220</v>
      </c>
      <c r="F62" s="24">
        <v>1630</v>
      </c>
      <c r="G62" s="22">
        <v>1511</v>
      </c>
      <c r="H62" s="25">
        <v>611</v>
      </c>
      <c r="I62" s="23">
        <v>5</v>
      </c>
      <c r="J62" s="24">
        <v>30255</v>
      </c>
      <c r="K62" s="20">
        <f t="shared" si="0"/>
        <v>100</v>
      </c>
      <c r="L62" s="58"/>
      <c r="M62" s="59">
        <v>18</v>
      </c>
      <c r="N62" s="59">
        <v>7</v>
      </c>
      <c r="O62" s="145" t="e">
        <f t="shared" ref="O62:O69" si="2">C62/S62</f>
        <v>#DIV/0!</v>
      </c>
      <c r="P62" s="147"/>
      <c r="Q62" s="48"/>
      <c r="R62" s="48"/>
      <c r="S62" s="183"/>
      <c r="T62" s="53"/>
      <c r="U62" s="50" t="s">
        <v>119</v>
      </c>
      <c r="V62" s="47"/>
    </row>
    <row r="63" spans="1:22" ht="22.5" customHeight="1">
      <c r="A63" s="27"/>
      <c r="B63" s="69" t="s">
        <v>120</v>
      </c>
      <c r="C63" s="21">
        <v>8689</v>
      </c>
      <c r="D63" s="22">
        <v>3915</v>
      </c>
      <c r="E63" s="23">
        <v>2</v>
      </c>
      <c r="F63" s="24">
        <v>335</v>
      </c>
      <c r="G63" s="22">
        <v>297</v>
      </c>
      <c r="H63" s="25">
        <v>107</v>
      </c>
      <c r="I63" s="23">
        <v>0</v>
      </c>
      <c r="J63" s="24">
        <v>8689</v>
      </c>
      <c r="K63" s="20">
        <f t="shared" si="0"/>
        <v>100</v>
      </c>
      <c r="L63" s="58"/>
      <c r="M63" s="59">
        <v>7</v>
      </c>
      <c r="N63" s="59">
        <v>0</v>
      </c>
      <c r="O63" s="145" t="e">
        <f t="shared" si="2"/>
        <v>#DIV/0!</v>
      </c>
      <c r="P63" s="147"/>
      <c r="Q63" s="48"/>
      <c r="R63" s="48"/>
      <c r="S63" s="183"/>
      <c r="T63" s="53"/>
      <c r="U63" s="50" t="s">
        <v>121</v>
      </c>
      <c r="V63" s="47"/>
    </row>
    <row r="64" spans="1:22" ht="22.5" customHeight="1">
      <c r="A64" s="64"/>
      <c r="B64" s="69" t="s">
        <v>122</v>
      </c>
      <c r="C64" s="21">
        <v>6433</v>
      </c>
      <c r="D64" s="22">
        <v>3123</v>
      </c>
      <c r="E64" s="23">
        <v>9</v>
      </c>
      <c r="F64" s="24">
        <v>293</v>
      </c>
      <c r="G64" s="22">
        <v>275</v>
      </c>
      <c r="H64" s="25">
        <v>80</v>
      </c>
      <c r="I64" s="23">
        <v>0</v>
      </c>
      <c r="J64" s="24">
        <v>6433</v>
      </c>
      <c r="K64" s="20">
        <f t="shared" si="0"/>
        <v>100</v>
      </c>
      <c r="L64" s="58"/>
      <c r="M64" s="59">
        <v>8</v>
      </c>
      <c r="N64" s="59"/>
      <c r="O64" s="145" t="e">
        <f t="shared" si="2"/>
        <v>#DIV/0!</v>
      </c>
      <c r="P64" s="147"/>
      <c r="Q64" s="48"/>
      <c r="R64" s="48"/>
      <c r="S64" s="183"/>
      <c r="T64" s="50"/>
      <c r="U64" s="50" t="s">
        <v>123</v>
      </c>
      <c r="V64" s="47"/>
    </row>
    <row r="65" spans="1:22" ht="22.5" customHeight="1">
      <c r="A65" s="61"/>
      <c r="B65" s="69" t="s">
        <v>124</v>
      </c>
      <c r="C65" s="21">
        <v>8996</v>
      </c>
      <c r="D65" s="22">
        <v>4069</v>
      </c>
      <c r="E65" s="23">
        <v>13</v>
      </c>
      <c r="F65" s="24">
        <v>450</v>
      </c>
      <c r="G65" s="22">
        <v>420</v>
      </c>
      <c r="H65" s="25">
        <v>193</v>
      </c>
      <c r="I65" s="23">
        <v>0</v>
      </c>
      <c r="J65" s="24">
        <v>8996</v>
      </c>
      <c r="K65" s="20">
        <f t="shared" si="0"/>
        <v>100</v>
      </c>
      <c r="L65" s="58"/>
      <c r="M65" s="59">
        <v>8</v>
      </c>
      <c r="N65" s="59"/>
      <c r="O65" s="145" t="e">
        <f t="shared" si="2"/>
        <v>#DIV/0!</v>
      </c>
      <c r="P65" s="147"/>
      <c r="Q65" s="48"/>
      <c r="R65" s="48"/>
      <c r="S65" s="183"/>
      <c r="T65" s="50"/>
      <c r="U65" s="50" t="s">
        <v>125</v>
      </c>
      <c r="V65" s="47"/>
    </row>
    <row r="66" spans="1:22" ht="22.5" customHeight="1">
      <c r="A66" s="61"/>
      <c r="B66" s="69" t="s">
        <v>126</v>
      </c>
      <c r="C66" s="21">
        <v>8968</v>
      </c>
      <c r="D66" s="22">
        <v>4805</v>
      </c>
      <c r="E66" s="23">
        <v>12</v>
      </c>
      <c r="F66" s="24">
        <v>352</v>
      </c>
      <c r="G66" s="22">
        <v>328</v>
      </c>
      <c r="H66" s="25">
        <v>135</v>
      </c>
      <c r="I66" s="23">
        <v>0</v>
      </c>
      <c r="J66" s="24">
        <v>8968</v>
      </c>
      <c r="K66" s="20">
        <f t="shared" si="0"/>
        <v>100</v>
      </c>
      <c r="L66" s="58"/>
      <c r="M66" s="59">
        <v>8</v>
      </c>
      <c r="N66" s="59"/>
      <c r="O66" s="145" t="e">
        <f t="shared" si="2"/>
        <v>#DIV/0!</v>
      </c>
      <c r="P66" s="147"/>
      <c r="Q66" s="48"/>
      <c r="R66" s="48"/>
      <c r="S66" s="183"/>
      <c r="T66" s="50"/>
      <c r="U66" s="50" t="s">
        <v>127</v>
      </c>
      <c r="V66" s="47"/>
    </row>
    <row r="67" spans="1:22" ht="22.5" customHeight="1">
      <c r="A67" s="61"/>
      <c r="B67" s="68" t="s">
        <v>128</v>
      </c>
      <c r="C67" s="21">
        <v>8252</v>
      </c>
      <c r="D67" s="22">
        <v>3740</v>
      </c>
      <c r="E67" s="23">
        <v>3</v>
      </c>
      <c r="F67" s="24">
        <v>391</v>
      </c>
      <c r="G67" s="22">
        <v>363</v>
      </c>
      <c r="H67" s="25">
        <v>133</v>
      </c>
      <c r="I67" s="23">
        <v>0</v>
      </c>
      <c r="J67" s="24">
        <v>8252</v>
      </c>
      <c r="K67" s="20">
        <f t="shared" si="0"/>
        <v>100</v>
      </c>
      <c r="L67" s="58"/>
      <c r="M67" s="59">
        <v>7</v>
      </c>
      <c r="N67" s="59"/>
      <c r="O67" s="145" t="e">
        <f t="shared" si="2"/>
        <v>#DIV/0!</v>
      </c>
      <c r="P67" s="147"/>
      <c r="Q67" s="48"/>
      <c r="R67" s="48"/>
      <c r="S67" s="183"/>
      <c r="T67" s="50"/>
      <c r="U67" s="50" t="s">
        <v>129</v>
      </c>
      <c r="V67" s="47"/>
    </row>
    <row r="68" spans="1:22" ht="22.5" customHeight="1">
      <c r="A68" s="61"/>
      <c r="B68" s="69" t="s">
        <v>130</v>
      </c>
      <c r="C68" s="21">
        <v>7286</v>
      </c>
      <c r="D68" s="22">
        <v>3724</v>
      </c>
      <c r="E68" s="23">
        <v>5</v>
      </c>
      <c r="F68" s="24">
        <v>420</v>
      </c>
      <c r="G68" s="22">
        <v>400</v>
      </c>
      <c r="H68" s="25">
        <v>80</v>
      </c>
      <c r="I68" s="23">
        <v>0</v>
      </c>
      <c r="J68" s="24">
        <v>7286</v>
      </c>
      <c r="K68" s="20">
        <f t="shared" si="0"/>
        <v>100</v>
      </c>
      <c r="L68" s="58"/>
      <c r="M68" s="59">
        <v>6</v>
      </c>
      <c r="N68" s="59"/>
      <c r="O68" s="145" t="e">
        <f t="shared" si="2"/>
        <v>#DIV/0!</v>
      </c>
      <c r="P68" s="147"/>
      <c r="Q68" s="48"/>
      <c r="R68" s="48"/>
      <c r="S68" s="183"/>
      <c r="T68" s="50"/>
      <c r="U68" s="50" t="s">
        <v>131</v>
      </c>
      <c r="V68" s="47"/>
    </row>
    <row r="69" spans="1:22" ht="22.5" customHeight="1">
      <c r="A69" s="74"/>
      <c r="B69" s="68" t="s">
        <v>132</v>
      </c>
      <c r="C69" s="21">
        <v>13617</v>
      </c>
      <c r="D69" s="22">
        <v>4589</v>
      </c>
      <c r="E69" s="23">
        <v>23</v>
      </c>
      <c r="F69" s="24">
        <v>281</v>
      </c>
      <c r="G69" s="22">
        <v>252</v>
      </c>
      <c r="H69" s="25">
        <v>83</v>
      </c>
      <c r="I69" s="23"/>
      <c r="J69" s="24">
        <v>13464</v>
      </c>
      <c r="K69" s="20">
        <f t="shared" si="0"/>
        <v>98.876404494382015</v>
      </c>
      <c r="L69" s="58"/>
      <c r="M69" s="59">
        <v>7</v>
      </c>
      <c r="N69" s="59">
        <v>2</v>
      </c>
      <c r="O69" s="140" t="e">
        <f t="shared" si="2"/>
        <v>#DIV/0!</v>
      </c>
      <c r="P69" s="147"/>
      <c r="Q69" s="48"/>
      <c r="R69" s="48"/>
      <c r="S69" s="183"/>
      <c r="T69" s="50"/>
      <c r="U69" s="50" t="s">
        <v>133</v>
      </c>
      <c r="V69" s="47"/>
    </row>
    <row r="70" spans="1:22" ht="22.5" customHeight="1">
      <c r="A70" s="143" t="s">
        <v>134</v>
      </c>
      <c r="B70" s="144"/>
      <c r="C70" s="21">
        <v>199154</v>
      </c>
      <c r="D70" s="22">
        <v>56296</v>
      </c>
      <c r="E70" s="23">
        <v>1452</v>
      </c>
      <c r="F70" s="24">
        <v>5843</v>
      </c>
      <c r="G70" s="22">
        <v>5245</v>
      </c>
      <c r="H70" s="25">
        <v>2102</v>
      </c>
      <c r="I70" s="23">
        <v>16</v>
      </c>
      <c r="J70" s="24">
        <v>142975</v>
      </c>
      <c r="K70" s="20">
        <f t="shared" si="0"/>
        <v>71.791176677345163</v>
      </c>
      <c r="L70" s="58">
        <v>15060</v>
      </c>
      <c r="M70" s="59">
        <v>75</v>
      </c>
      <c r="N70" s="59">
        <v>16</v>
      </c>
      <c r="O70" s="139">
        <f>(C70+C71+C72+C73+C74)/S70</f>
        <v>4.439220043217678</v>
      </c>
      <c r="P70" s="7">
        <v>2</v>
      </c>
      <c r="S70" s="183">
        <v>98108</v>
      </c>
      <c r="T70" s="121" t="s">
        <v>135</v>
      </c>
      <c r="U70" s="122"/>
      <c r="V70" s="49"/>
    </row>
    <row r="71" spans="1:22" ht="22.5" customHeight="1">
      <c r="A71" s="66"/>
      <c r="B71" s="75" t="s">
        <v>136</v>
      </c>
      <c r="C71" s="21">
        <v>27618</v>
      </c>
      <c r="D71" s="22">
        <v>9455</v>
      </c>
      <c r="E71" s="23">
        <v>0</v>
      </c>
      <c r="F71" s="24">
        <v>1105</v>
      </c>
      <c r="G71" s="22">
        <v>1040</v>
      </c>
      <c r="H71" s="25">
        <v>466</v>
      </c>
      <c r="I71" s="23">
        <v>0</v>
      </c>
      <c r="J71" s="24">
        <v>23565</v>
      </c>
      <c r="K71" s="20">
        <f t="shared" si="0"/>
        <v>85.324788181620676</v>
      </c>
      <c r="L71" s="58">
        <v>754</v>
      </c>
      <c r="M71" s="59">
        <v>13</v>
      </c>
      <c r="N71" s="59">
        <v>6</v>
      </c>
      <c r="O71" s="145" t="e">
        <f>C71/S71</f>
        <v>#DIV/0!</v>
      </c>
      <c r="P71" s="7">
        <v>2</v>
      </c>
      <c r="S71" s="183"/>
      <c r="T71" s="50"/>
      <c r="U71" s="54" t="s">
        <v>136</v>
      </c>
    </row>
    <row r="72" spans="1:22" ht="22.5" customHeight="1">
      <c r="A72" s="141" t="s">
        <v>137</v>
      </c>
      <c r="B72" s="144"/>
      <c r="C72" s="21">
        <v>70039</v>
      </c>
      <c r="D72" s="22">
        <v>28236</v>
      </c>
      <c r="E72" s="23">
        <v>140</v>
      </c>
      <c r="F72" s="24">
        <v>2701</v>
      </c>
      <c r="G72" s="22">
        <v>2111</v>
      </c>
      <c r="H72" s="25">
        <v>1028</v>
      </c>
      <c r="I72" s="23">
        <v>13</v>
      </c>
      <c r="J72" s="24">
        <v>56677</v>
      </c>
      <c r="K72" s="20">
        <f t="shared" ref="K72:K97" si="3">J72/C72*100</f>
        <v>80.922057710704038</v>
      </c>
      <c r="L72" s="58">
        <v>2432</v>
      </c>
      <c r="M72" s="59">
        <v>26</v>
      </c>
      <c r="N72" s="59">
        <v>7</v>
      </c>
      <c r="O72" s="145" t="e">
        <f>C72/S72</f>
        <v>#DIV/0!</v>
      </c>
      <c r="P72" s="7">
        <v>2</v>
      </c>
      <c r="S72" s="183"/>
      <c r="T72" s="121" t="s">
        <v>138</v>
      </c>
      <c r="U72" s="122"/>
    </row>
    <row r="73" spans="1:22" ht="22.5" customHeight="1">
      <c r="A73" s="141" t="s">
        <v>139</v>
      </c>
      <c r="B73" s="144"/>
      <c r="C73" s="21">
        <v>77282</v>
      </c>
      <c r="D73" s="22">
        <v>30007</v>
      </c>
      <c r="E73" s="23">
        <v>454</v>
      </c>
      <c r="F73" s="24">
        <v>2543</v>
      </c>
      <c r="G73" s="22">
        <v>2148</v>
      </c>
      <c r="H73" s="25">
        <v>1244</v>
      </c>
      <c r="I73" s="23">
        <v>0</v>
      </c>
      <c r="J73" s="24">
        <v>59319</v>
      </c>
      <c r="K73" s="20">
        <f t="shared" si="3"/>
        <v>76.756553919412013</v>
      </c>
      <c r="L73" s="58">
        <v>1248</v>
      </c>
      <c r="M73" s="59">
        <v>58</v>
      </c>
      <c r="N73" s="59">
        <v>8</v>
      </c>
      <c r="O73" s="145" t="e">
        <f>C73/S73</f>
        <v>#DIV/0!</v>
      </c>
      <c r="P73" s="7">
        <v>2</v>
      </c>
      <c r="S73" s="183"/>
      <c r="T73" s="121" t="s">
        <v>140</v>
      </c>
      <c r="U73" s="122"/>
    </row>
    <row r="74" spans="1:22" ht="22.5" customHeight="1">
      <c r="A74" s="141" t="s">
        <v>141</v>
      </c>
      <c r="B74" s="144"/>
      <c r="C74" s="21">
        <v>61430</v>
      </c>
      <c r="D74" s="22">
        <v>24939</v>
      </c>
      <c r="E74" s="23"/>
      <c r="F74" s="24">
        <v>2543</v>
      </c>
      <c r="G74" s="22">
        <v>1761</v>
      </c>
      <c r="H74" s="25">
        <v>708</v>
      </c>
      <c r="I74" s="23"/>
      <c r="J74" s="24">
        <v>51851</v>
      </c>
      <c r="K74" s="20">
        <f t="shared" si="3"/>
        <v>84.406641706006837</v>
      </c>
      <c r="L74" s="58">
        <v>260</v>
      </c>
      <c r="M74" s="59">
        <v>23</v>
      </c>
      <c r="N74" s="59">
        <v>5</v>
      </c>
      <c r="O74" s="140" t="e">
        <f>C74/S74</f>
        <v>#DIV/0!</v>
      </c>
      <c r="P74" s="7">
        <v>2</v>
      </c>
      <c r="S74" s="183"/>
      <c r="T74" s="121" t="s">
        <v>142</v>
      </c>
      <c r="U74" s="122"/>
    </row>
    <row r="75" spans="1:22" ht="22.5" customHeight="1">
      <c r="A75" s="137" t="s">
        <v>143</v>
      </c>
      <c r="B75" s="120"/>
      <c r="C75" s="21">
        <v>131062</v>
      </c>
      <c r="D75" s="22">
        <v>35263</v>
      </c>
      <c r="E75" s="23">
        <v>353</v>
      </c>
      <c r="F75" s="24">
        <v>4690</v>
      </c>
      <c r="G75" s="22">
        <v>3536</v>
      </c>
      <c r="H75" s="25">
        <v>2521</v>
      </c>
      <c r="I75" s="23">
        <v>0</v>
      </c>
      <c r="J75" s="24">
        <v>74761</v>
      </c>
      <c r="K75" s="20">
        <f t="shared" si="3"/>
        <v>57.042468450046549</v>
      </c>
      <c r="L75" s="58">
        <v>294</v>
      </c>
      <c r="M75" s="59">
        <v>44</v>
      </c>
      <c r="N75" s="59">
        <v>10</v>
      </c>
      <c r="O75" s="139">
        <f>(C75+C76+C77)/S75</f>
        <v>4.1920298497291038</v>
      </c>
      <c r="P75" s="7">
        <v>2</v>
      </c>
      <c r="S75" s="183">
        <v>58694</v>
      </c>
      <c r="T75" s="121" t="s">
        <v>144</v>
      </c>
      <c r="U75" s="122"/>
    </row>
    <row r="76" spans="1:22" ht="22.5" customHeight="1">
      <c r="A76" s="66"/>
      <c r="B76" s="76" t="s">
        <v>145</v>
      </c>
      <c r="C76" s="21">
        <v>16289</v>
      </c>
      <c r="D76" s="22">
        <v>3294</v>
      </c>
      <c r="E76" s="23">
        <v>0</v>
      </c>
      <c r="F76" s="24">
        <v>519</v>
      </c>
      <c r="G76" s="22">
        <v>475</v>
      </c>
      <c r="H76" s="25">
        <v>137</v>
      </c>
      <c r="I76" s="23">
        <v>0</v>
      </c>
      <c r="J76" s="24">
        <v>15850</v>
      </c>
      <c r="K76" s="20">
        <f t="shared" si="3"/>
        <v>97.304929707164348</v>
      </c>
      <c r="L76" s="58">
        <v>7</v>
      </c>
      <c r="M76" s="59">
        <v>14</v>
      </c>
      <c r="N76" s="59">
        <v>2</v>
      </c>
      <c r="O76" s="145"/>
      <c r="P76" s="7">
        <v>2</v>
      </c>
      <c r="S76" s="183"/>
      <c r="T76" s="50"/>
      <c r="U76" s="54" t="s">
        <v>146</v>
      </c>
    </row>
    <row r="77" spans="1:22" ht="22.5" customHeight="1">
      <c r="A77" s="141" t="s">
        <v>147</v>
      </c>
      <c r="B77" s="142"/>
      <c r="C77" s="21">
        <v>98696</v>
      </c>
      <c r="D77" s="22">
        <v>26395</v>
      </c>
      <c r="E77" s="23">
        <v>36</v>
      </c>
      <c r="F77" s="24">
        <v>2544</v>
      </c>
      <c r="G77" s="22">
        <v>2472</v>
      </c>
      <c r="H77" s="25">
        <v>860</v>
      </c>
      <c r="I77" s="23">
        <v>0</v>
      </c>
      <c r="J77" s="24">
        <v>50321</v>
      </c>
      <c r="K77" s="20">
        <f t="shared" si="3"/>
        <v>50.985855556456187</v>
      </c>
      <c r="L77" s="58">
        <v>3390</v>
      </c>
      <c r="M77" s="59">
        <v>46</v>
      </c>
      <c r="N77" s="59">
        <v>11</v>
      </c>
      <c r="O77" s="140"/>
      <c r="P77" s="7">
        <v>2</v>
      </c>
      <c r="S77" s="183"/>
      <c r="T77" s="121" t="s">
        <v>148</v>
      </c>
      <c r="U77" s="122"/>
    </row>
    <row r="78" spans="1:22" ht="22.5" customHeight="1">
      <c r="A78" s="141" t="s">
        <v>149</v>
      </c>
      <c r="B78" s="142"/>
      <c r="C78" s="21">
        <v>158058</v>
      </c>
      <c r="D78" s="22">
        <v>64903</v>
      </c>
      <c r="E78" s="23">
        <v>352</v>
      </c>
      <c r="F78" s="24">
        <v>3915</v>
      </c>
      <c r="G78" s="22">
        <v>3423</v>
      </c>
      <c r="H78" s="25">
        <v>1520</v>
      </c>
      <c r="I78" s="23">
        <v>23</v>
      </c>
      <c r="J78" s="24">
        <v>113559</v>
      </c>
      <c r="K78" s="20">
        <f t="shared" si="3"/>
        <v>71.84641081122119</v>
      </c>
      <c r="L78" s="58">
        <v>1514</v>
      </c>
      <c r="M78" s="59">
        <v>66</v>
      </c>
      <c r="N78" s="59">
        <v>17</v>
      </c>
      <c r="O78" s="60">
        <f>C78/S78</f>
        <v>5.4257663657272319</v>
      </c>
      <c r="P78" s="7">
        <v>2</v>
      </c>
      <c r="S78" s="184">
        <v>29131</v>
      </c>
      <c r="T78" s="121" t="s">
        <v>150</v>
      </c>
      <c r="U78" s="122"/>
    </row>
    <row r="79" spans="1:22" ht="22.5" customHeight="1">
      <c r="A79" s="143" t="s">
        <v>151</v>
      </c>
      <c r="B79" s="144"/>
      <c r="C79" s="21">
        <v>213766</v>
      </c>
      <c r="D79" s="22">
        <v>56632</v>
      </c>
      <c r="E79" s="23">
        <v>1481</v>
      </c>
      <c r="F79" s="24">
        <v>6732</v>
      </c>
      <c r="G79" s="22">
        <v>5956</v>
      </c>
      <c r="H79" s="25">
        <v>2126</v>
      </c>
      <c r="I79" s="23">
        <v>18</v>
      </c>
      <c r="J79" s="24">
        <v>144265</v>
      </c>
      <c r="K79" s="20">
        <f t="shared" si="3"/>
        <v>67.487345976441532</v>
      </c>
      <c r="L79" s="58">
        <v>5953</v>
      </c>
      <c r="M79" s="59">
        <v>137</v>
      </c>
      <c r="N79" s="59">
        <v>16</v>
      </c>
      <c r="O79" s="139">
        <f>(C79+C80+C81+C82+C83)/S79</f>
        <v>4.6970453866188464</v>
      </c>
      <c r="P79" s="7">
        <v>2</v>
      </c>
      <c r="S79" s="183">
        <v>93684</v>
      </c>
      <c r="T79" s="121" t="s">
        <v>152</v>
      </c>
      <c r="U79" s="122"/>
    </row>
    <row r="80" spans="1:22" ht="22.5" customHeight="1">
      <c r="A80" s="77"/>
      <c r="B80" s="78" t="s">
        <v>153</v>
      </c>
      <c r="C80" s="21">
        <v>84940</v>
      </c>
      <c r="D80" s="22">
        <v>23935</v>
      </c>
      <c r="E80" s="23">
        <v>445</v>
      </c>
      <c r="F80" s="24">
        <v>2223</v>
      </c>
      <c r="G80" s="22">
        <v>1434</v>
      </c>
      <c r="H80" s="25">
        <v>666</v>
      </c>
      <c r="I80" s="23">
        <v>6</v>
      </c>
      <c r="J80" s="24">
        <v>72571</v>
      </c>
      <c r="K80" s="20">
        <f t="shared" si="3"/>
        <v>85.43795620437956</v>
      </c>
      <c r="L80" s="58">
        <v>3320</v>
      </c>
      <c r="M80" s="59">
        <v>39</v>
      </c>
      <c r="N80" s="59">
        <v>14</v>
      </c>
      <c r="O80" s="145"/>
      <c r="P80" s="7">
        <v>1</v>
      </c>
      <c r="Q80" s="7" t="s">
        <v>154</v>
      </c>
      <c r="S80" s="183"/>
      <c r="T80" s="55"/>
      <c r="U80" s="54" t="s">
        <v>153</v>
      </c>
    </row>
    <row r="81" spans="1:21" ht="22.5" customHeight="1">
      <c r="A81" s="77"/>
      <c r="B81" s="78" t="s">
        <v>155</v>
      </c>
      <c r="C81" s="21">
        <v>49422</v>
      </c>
      <c r="D81" s="22">
        <v>18560</v>
      </c>
      <c r="E81" s="23">
        <v>209</v>
      </c>
      <c r="F81" s="24">
        <v>2626</v>
      </c>
      <c r="G81" s="22">
        <v>2353</v>
      </c>
      <c r="H81" s="25">
        <v>1400</v>
      </c>
      <c r="I81" s="23">
        <v>7</v>
      </c>
      <c r="J81" s="24">
        <v>46318</v>
      </c>
      <c r="K81" s="20">
        <f t="shared" si="3"/>
        <v>93.719396220306749</v>
      </c>
      <c r="L81" s="58">
        <v>198</v>
      </c>
      <c r="M81" s="59">
        <v>40</v>
      </c>
      <c r="N81" s="59">
        <v>7</v>
      </c>
      <c r="O81" s="145"/>
      <c r="P81" s="7">
        <v>2</v>
      </c>
      <c r="S81" s="183"/>
      <c r="T81" s="55"/>
      <c r="U81" s="54" t="s">
        <v>155</v>
      </c>
    </row>
    <row r="82" spans="1:21" ht="22.5" customHeight="1">
      <c r="A82" s="77"/>
      <c r="B82" s="78" t="s">
        <v>156</v>
      </c>
      <c r="C82" s="21">
        <v>43433</v>
      </c>
      <c r="D82" s="22">
        <v>15848</v>
      </c>
      <c r="E82" s="23">
        <v>261</v>
      </c>
      <c r="F82" s="24">
        <v>1417</v>
      </c>
      <c r="G82" s="22">
        <v>1177</v>
      </c>
      <c r="H82" s="25">
        <v>643</v>
      </c>
      <c r="I82" s="23">
        <v>6</v>
      </c>
      <c r="J82" s="24">
        <v>37090</v>
      </c>
      <c r="K82" s="20">
        <f t="shared" si="3"/>
        <v>85.395897128911187</v>
      </c>
      <c r="L82" s="58">
        <v>161</v>
      </c>
      <c r="M82" s="59">
        <v>41</v>
      </c>
      <c r="N82" s="59">
        <v>6</v>
      </c>
      <c r="O82" s="145"/>
      <c r="P82" s="7">
        <v>2</v>
      </c>
      <c r="S82" s="183"/>
      <c r="T82" s="55"/>
      <c r="U82" s="54" t="s">
        <v>156</v>
      </c>
    </row>
    <row r="83" spans="1:21" ht="22.5" customHeight="1">
      <c r="A83" s="79"/>
      <c r="B83" s="57" t="s">
        <v>157</v>
      </c>
      <c r="C83" s="21">
        <v>48477</v>
      </c>
      <c r="D83" s="22">
        <v>14591</v>
      </c>
      <c r="E83" s="23">
        <v>131</v>
      </c>
      <c r="F83" s="24">
        <v>1337</v>
      </c>
      <c r="G83" s="22">
        <v>1152</v>
      </c>
      <c r="H83" s="25">
        <v>545</v>
      </c>
      <c r="I83" s="23">
        <v>0</v>
      </c>
      <c r="J83" s="24">
        <v>36136</v>
      </c>
      <c r="K83" s="20">
        <f t="shared" si="3"/>
        <v>74.542566577964806</v>
      </c>
      <c r="L83" s="58">
        <v>1221</v>
      </c>
      <c r="M83" s="59">
        <v>40</v>
      </c>
      <c r="N83" s="59">
        <v>7</v>
      </c>
      <c r="O83" s="140"/>
      <c r="P83" s="7">
        <v>2</v>
      </c>
      <c r="S83" s="183"/>
      <c r="T83" s="55"/>
      <c r="U83" s="54" t="s">
        <v>157</v>
      </c>
    </row>
    <row r="84" spans="1:21" ht="22.5" customHeight="1">
      <c r="A84" s="128" t="s">
        <v>158</v>
      </c>
      <c r="B84" s="129"/>
      <c r="C84" s="21">
        <v>47164</v>
      </c>
      <c r="D84" s="22">
        <v>8233</v>
      </c>
      <c r="E84" s="23">
        <v>57</v>
      </c>
      <c r="F84" s="24">
        <v>2375</v>
      </c>
      <c r="G84" s="22">
        <v>1708</v>
      </c>
      <c r="H84" s="25">
        <v>564</v>
      </c>
      <c r="I84" s="23">
        <v>5</v>
      </c>
      <c r="J84" s="24">
        <v>37214</v>
      </c>
      <c r="K84" s="20">
        <f t="shared" si="3"/>
        <v>78.903400898990768</v>
      </c>
      <c r="L84" s="58">
        <v>66</v>
      </c>
      <c r="M84" s="59">
        <v>31</v>
      </c>
      <c r="N84" s="59">
        <v>8</v>
      </c>
      <c r="O84" s="60">
        <f>C84/S84</f>
        <v>11.110482921083628</v>
      </c>
      <c r="P84" s="7">
        <v>1</v>
      </c>
      <c r="Q84" s="7" t="s">
        <v>159</v>
      </c>
      <c r="S84" s="184">
        <v>4245</v>
      </c>
      <c r="T84" s="127" t="s">
        <v>158</v>
      </c>
      <c r="U84" s="122"/>
    </row>
    <row r="85" spans="1:21" ht="22.5" customHeight="1">
      <c r="A85" s="128" t="s">
        <v>160</v>
      </c>
      <c r="B85" s="129"/>
      <c r="C85" s="21">
        <v>104920</v>
      </c>
      <c r="D85" s="22">
        <v>26603</v>
      </c>
      <c r="E85" s="23">
        <v>100</v>
      </c>
      <c r="F85" s="24">
        <v>2281</v>
      </c>
      <c r="G85" s="22">
        <v>1786</v>
      </c>
      <c r="H85" s="25">
        <v>651</v>
      </c>
      <c r="I85" s="23">
        <v>0</v>
      </c>
      <c r="J85" s="24">
        <v>81675</v>
      </c>
      <c r="K85" s="20">
        <f t="shared" si="3"/>
        <v>77.845024780785366</v>
      </c>
      <c r="L85" s="58">
        <v>479</v>
      </c>
      <c r="M85" s="59">
        <v>98</v>
      </c>
      <c r="N85" s="59">
        <v>11</v>
      </c>
      <c r="O85" s="60">
        <f>C85/S85</f>
        <v>10.492000000000001</v>
      </c>
      <c r="P85" s="7">
        <v>2</v>
      </c>
      <c r="S85" s="182">
        <v>10000</v>
      </c>
      <c r="T85" s="127" t="s">
        <v>161</v>
      </c>
      <c r="U85" s="122"/>
    </row>
    <row r="86" spans="1:21" ht="22.5" customHeight="1">
      <c r="A86" s="125" t="s">
        <v>162</v>
      </c>
      <c r="B86" s="126"/>
      <c r="C86" s="21">
        <v>82072</v>
      </c>
      <c r="D86" s="22">
        <v>21209</v>
      </c>
      <c r="E86" s="23">
        <v>966</v>
      </c>
      <c r="F86" s="24">
        <v>3535</v>
      </c>
      <c r="G86" s="22">
        <v>3105</v>
      </c>
      <c r="H86" s="25">
        <v>827</v>
      </c>
      <c r="I86" s="23">
        <v>78</v>
      </c>
      <c r="J86" s="24">
        <v>76820</v>
      </c>
      <c r="K86" s="20">
        <f t="shared" si="3"/>
        <v>93.600740812944721</v>
      </c>
      <c r="L86" s="58">
        <v>1462</v>
      </c>
      <c r="M86" s="59">
        <v>106</v>
      </c>
      <c r="N86" s="59">
        <v>19</v>
      </c>
      <c r="O86" s="139">
        <f>(C86+C87)/S86</f>
        <v>6.4735132940937694</v>
      </c>
      <c r="P86" s="7">
        <v>2</v>
      </c>
      <c r="S86" s="183">
        <v>19708</v>
      </c>
      <c r="T86" s="127" t="s">
        <v>163</v>
      </c>
      <c r="U86" s="122"/>
    </row>
    <row r="87" spans="1:21" ht="22.5" customHeight="1">
      <c r="A87" s="130" t="s">
        <v>164</v>
      </c>
      <c r="B87" s="131"/>
      <c r="C87" s="21">
        <v>45508</v>
      </c>
      <c r="D87" s="22">
        <v>2286</v>
      </c>
      <c r="E87" s="23">
        <v>1704</v>
      </c>
      <c r="F87" s="24">
        <v>318</v>
      </c>
      <c r="G87" s="22">
        <v>35</v>
      </c>
      <c r="H87" s="25">
        <v>8</v>
      </c>
      <c r="I87" s="23">
        <v>1</v>
      </c>
      <c r="J87" s="24">
        <v>43077</v>
      </c>
      <c r="K87" s="20">
        <f t="shared" si="3"/>
        <v>94.65808209545574</v>
      </c>
      <c r="L87" s="58">
        <v>1565</v>
      </c>
      <c r="M87" s="59"/>
      <c r="N87" s="59"/>
      <c r="O87" s="140"/>
      <c r="P87" s="7">
        <v>2</v>
      </c>
      <c r="S87" s="183"/>
      <c r="T87" s="127" t="s">
        <v>163</v>
      </c>
      <c r="U87" s="122"/>
    </row>
    <row r="88" spans="1:21" ht="22.5" customHeight="1">
      <c r="A88" s="128" t="s">
        <v>165</v>
      </c>
      <c r="B88" s="129"/>
      <c r="C88" s="21">
        <v>95558</v>
      </c>
      <c r="D88" s="22">
        <v>23706</v>
      </c>
      <c r="E88" s="23">
        <v>383</v>
      </c>
      <c r="F88" s="24">
        <v>3618</v>
      </c>
      <c r="G88" s="22">
        <v>3267</v>
      </c>
      <c r="H88" s="25">
        <v>1012</v>
      </c>
      <c r="I88" s="23">
        <v>5</v>
      </c>
      <c r="J88" s="24">
        <v>52384</v>
      </c>
      <c r="K88" s="20">
        <f t="shared" si="3"/>
        <v>54.819062768161743</v>
      </c>
      <c r="L88" s="58">
        <v>1494</v>
      </c>
      <c r="M88" s="59">
        <v>81</v>
      </c>
      <c r="N88" s="59">
        <v>8</v>
      </c>
      <c r="O88" s="60">
        <f>C88/S88</f>
        <v>6.1602630221763794</v>
      </c>
      <c r="P88" s="7">
        <v>2</v>
      </c>
      <c r="S88" s="184">
        <v>15512</v>
      </c>
      <c r="T88" s="127" t="s">
        <v>166</v>
      </c>
      <c r="U88" s="122"/>
    </row>
    <row r="89" spans="1:21" ht="22.5" customHeight="1">
      <c r="A89" s="130" t="s">
        <v>167</v>
      </c>
      <c r="B89" s="131"/>
      <c r="C89" s="21">
        <v>121541</v>
      </c>
      <c r="D89" s="22">
        <v>27414</v>
      </c>
      <c r="E89" s="23">
        <v>422</v>
      </c>
      <c r="F89" s="24">
        <v>4877</v>
      </c>
      <c r="G89" s="22">
        <v>3746</v>
      </c>
      <c r="H89" s="25">
        <v>1027</v>
      </c>
      <c r="I89" s="23">
        <v>5</v>
      </c>
      <c r="J89" s="24">
        <v>88534</v>
      </c>
      <c r="K89" s="20">
        <f t="shared" si="3"/>
        <v>72.842908977217576</v>
      </c>
      <c r="L89" s="58">
        <v>2945</v>
      </c>
      <c r="M89" s="59">
        <v>72</v>
      </c>
      <c r="N89" s="59">
        <v>8</v>
      </c>
      <c r="O89" s="60">
        <f>C89/S89</f>
        <v>6.4756247003036922</v>
      </c>
      <c r="P89" s="7">
        <v>2</v>
      </c>
      <c r="S89" s="184">
        <v>18769</v>
      </c>
      <c r="T89" s="127" t="s">
        <v>168</v>
      </c>
      <c r="U89" s="122"/>
    </row>
    <row r="90" spans="1:21" ht="22.5" customHeight="1">
      <c r="A90" s="130" t="s">
        <v>169</v>
      </c>
      <c r="B90" s="131"/>
      <c r="C90" s="21">
        <v>153022</v>
      </c>
      <c r="D90" s="22">
        <v>36596</v>
      </c>
      <c r="E90" s="23">
        <v>589</v>
      </c>
      <c r="F90" s="24">
        <v>3198</v>
      </c>
      <c r="G90" s="22">
        <v>2839</v>
      </c>
      <c r="H90" s="25">
        <v>740</v>
      </c>
      <c r="I90" s="23">
        <v>0</v>
      </c>
      <c r="J90" s="24">
        <v>90241</v>
      </c>
      <c r="K90" s="20">
        <f t="shared" si="3"/>
        <v>58.972566036256225</v>
      </c>
      <c r="L90" s="58">
        <v>1259</v>
      </c>
      <c r="M90" s="59">
        <v>142</v>
      </c>
      <c r="N90" s="59">
        <v>9</v>
      </c>
      <c r="O90" s="60">
        <f>C90/S90</f>
        <v>11.098201334493762</v>
      </c>
      <c r="P90" s="7">
        <v>2</v>
      </c>
      <c r="S90" s="184">
        <v>13788</v>
      </c>
      <c r="T90" s="127" t="s">
        <v>169</v>
      </c>
      <c r="U90" s="122"/>
    </row>
    <row r="91" spans="1:21" ht="22.5" customHeight="1">
      <c r="A91" s="137" t="s">
        <v>170</v>
      </c>
      <c r="B91" s="138"/>
      <c r="C91" s="21">
        <v>65504</v>
      </c>
      <c r="D91" s="22">
        <v>22507</v>
      </c>
      <c r="E91" s="23" t="s">
        <v>171</v>
      </c>
      <c r="F91" s="24">
        <v>2974</v>
      </c>
      <c r="G91" s="22">
        <v>2684</v>
      </c>
      <c r="H91" s="25">
        <v>946</v>
      </c>
      <c r="I91" s="23" t="s">
        <v>171</v>
      </c>
      <c r="J91" s="24">
        <v>40223</v>
      </c>
      <c r="K91" s="20">
        <f t="shared" si="3"/>
        <v>61.405410356619441</v>
      </c>
      <c r="L91" s="58">
        <v>2283</v>
      </c>
      <c r="M91" s="59">
        <v>80</v>
      </c>
      <c r="N91" s="59">
        <v>10</v>
      </c>
      <c r="O91" s="139">
        <f>(C91+C92)/S91</f>
        <v>3.5528556706622552</v>
      </c>
      <c r="P91" s="7">
        <v>2</v>
      </c>
      <c r="S91" s="185">
        <v>18437</v>
      </c>
      <c r="T91" s="121" t="s">
        <v>172</v>
      </c>
      <c r="U91" s="121"/>
    </row>
    <row r="92" spans="1:21" ht="22.5" customHeight="1">
      <c r="A92" s="137" t="s">
        <v>173</v>
      </c>
      <c r="B92" s="138"/>
      <c r="C92" s="21"/>
      <c r="D92" s="22"/>
      <c r="E92" s="23"/>
      <c r="F92" s="24"/>
      <c r="G92" s="22"/>
      <c r="H92" s="25"/>
      <c r="I92" s="23"/>
      <c r="J92" s="24"/>
      <c r="K92" s="20"/>
      <c r="L92" s="58"/>
      <c r="M92" s="59"/>
      <c r="N92" s="59"/>
      <c r="O92" s="140" t="e">
        <f t="shared" ref="O92:O122" si="4">C92/S92</f>
        <v>#DIV/0!</v>
      </c>
      <c r="P92" s="7">
        <v>2</v>
      </c>
      <c r="S92" s="185"/>
      <c r="T92" s="56"/>
      <c r="U92" s="50" t="s">
        <v>174</v>
      </c>
    </row>
    <row r="93" spans="1:21" ht="22.5" customHeight="1">
      <c r="A93" s="130" t="s">
        <v>175</v>
      </c>
      <c r="B93" s="131"/>
      <c r="C93" s="21">
        <v>69841</v>
      </c>
      <c r="D93" s="22">
        <v>25690</v>
      </c>
      <c r="E93" s="23">
        <v>0</v>
      </c>
      <c r="F93" s="24">
        <v>2743</v>
      </c>
      <c r="G93" s="22">
        <v>2679</v>
      </c>
      <c r="H93" s="25">
        <v>1307</v>
      </c>
      <c r="I93" s="23">
        <v>0</v>
      </c>
      <c r="J93" s="24">
        <v>59923</v>
      </c>
      <c r="K93" s="20">
        <f t="shared" si="3"/>
        <v>85.799172405893387</v>
      </c>
      <c r="L93" s="58">
        <v>2754</v>
      </c>
      <c r="M93" s="59">
        <v>84</v>
      </c>
      <c r="N93" s="59">
        <v>8</v>
      </c>
      <c r="O93" s="60">
        <f t="shared" si="4"/>
        <v>2.8165100617010124</v>
      </c>
      <c r="P93" s="7">
        <v>2</v>
      </c>
      <c r="S93" s="184">
        <v>24797</v>
      </c>
      <c r="T93" s="127" t="s">
        <v>175</v>
      </c>
      <c r="U93" s="122"/>
    </row>
    <row r="94" spans="1:21" ht="22.5" customHeight="1">
      <c r="A94" s="130" t="s">
        <v>176</v>
      </c>
      <c r="B94" s="131"/>
      <c r="C94" s="21">
        <v>76545</v>
      </c>
      <c r="D94" s="22">
        <v>31998</v>
      </c>
      <c r="E94" s="23">
        <v>208</v>
      </c>
      <c r="F94" s="24">
        <v>1266</v>
      </c>
      <c r="G94" s="22">
        <v>1114</v>
      </c>
      <c r="H94" s="25">
        <v>625</v>
      </c>
      <c r="I94" s="23"/>
      <c r="J94" s="24">
        <v>45661</v>
      </c>
      <c r="K94" s="20">
        <f t="shared" si="3"/>
        <v>59.652491998171008</v>
      </c>
      <c r="L94" s="58">
        <v>39</v>
      </c>
      <c r="M94" s="59">
        <v>65</v>
      </c>
      <c r="N94" s="59">
        <v>6</v>
      </c>
      <c r="O94" s="60">
        <f t="shared" si="4"/>
        <v>8.4852011972065178</v>
      </c>
      <c r="P94" s="7">
        <v>2</v>
      </c>
      <c r="S94" s="184">
        <v>9021</v>
      </c>
      <c r="T94" s="127" t="s">
        <v>176</v>
      </c>
      <c r="U94" s="122"/>
    </row>
    <row r="95" spans="1:21" ht="22.5" customHeight="1">
      <c r="A95" s="130" t="s">
        <v>177</v>
      </c>
      <c r="B95" s="131"/>
      <c r="C95" s="21">
        <v>118911</v>
      </c>
      <c r="D95" s="22">
        <v>39744</v>
      </c>
      <c r="E95" s="23">
        <v>4</v>
      </c>
      <c r="F95" s="24">
        <v>4761</v>
      </c>
      <c r="G95" s="22">
        <v>4390</v>
      </c>
      <c r="H95" s="25">
        <v>1618</v>
      </c>
      <c r="I95" s="23">
        <v>0</v>
      </c>
      <c r="J95" s="24">
        <v>70461</v>
      </c>
      <c r="K95" s="20">
        <f t="shared" si="3"/>
        <v>59.255241314933016</v>
      </c>
      <c r="L95" s="58">
        <v>5039</v>
      </c>
      <c r="M95" s="59">
        <v>44</v>
      </c>
      <c r="N95" s="59">
        <v>4</v>
      </c>
      <c r="O95" s="60">
        <f t="shared" si="4"/>
        <v>9.5857315598548976</v>
      </c>
      <c r="P95" s="7">
        <v>2</v>
      </c>
      <c r="S95" s="184">
        <v>12405</v>
      </c>
      <c r="T95" s="135" t="s">
        <v>177</v>
      </c>
      <c r="U95" s="136"/>
    </row>
    <row r="96" spans="1:21" ht="22.5" customHeight="1">
      <c r="A96" s="130" t="s">
        <v>178</v>
      </c>
      <c r="B96" s="131"/>
      <c r="C96" s="21">
        <v>87455</v>
      </c>
      <c r="D96" s="22">
        <v>26148</v>
      </c>
      <c r="E96" s="23">
        <v>88</v>
      </c>
      <c r="F96" s="24">
        <v>2994</v>
      </c>
      <c r="G96" s="22">
        <v>2515</v>
      </c>
      <c r="H96" s="25">
        <v>990</v>
      </c>
      <c r="I96" s="23">
        <v>0</v>
      </c>
      <c r="J96" s="24">
        <v>51709</v>
      </c>
      <c r="K96" s="20">
        <f t="shared" si="3"/>
        <v>59.126407866902973</v>
      </c>
      <c r="L96" s="58">
        <v>1973</v>
      </c>
      <c r="M96" s="59">
        <v>79</v>
      </c>
      <c r="N96" s="59">
        <v>6</v>
      </c>
      <c r="O96" s="60">
        <f t="shared" si="4"/>
        <v>6.9254830535318339</v>
      </c>
      <c r="P96" s="7">
        <v>2</v>
      </c>
      <c r="S96" s="184">
        <v>12628</v>
      </c>
      <c r="T96" s="127" t="s">
        <v>179</v>
      </c>
      <c r="U96" s="122"/>
    </row>
    <row r="97" spans="1:21" ht="22.5" customHeight="1">
      <c r="A97" s="130" t="s">
        <v>180</v>
      </c>
      <c r="B97" s="131"/>
      <c r="C97" s="21">
        <v>118703</v>
      </c>
      <c r="D97" s="22">
        <v>58331</v>
      </c>
      <c r="E97" s="23">
        <v>171</v>
      </c>
      <c r="F97" s="24">
        <v>2258</v>
      </c>
      <c r="G97" s="22">
        <v>2033</v>
      </c>
      <c r="H97" s="25">
        <v>561</v>
      </c>
      <c r="I97" s="23">
        <v>7</v>
      </c>
      <c r="J97" s="24">
        <v>53283</v>
      </c>
      <c r="K97" s="20">
        <f t="shared" si="3"/>
        <v>44.887660800485243</v>
      </c>
      <c r="L97" s="58">
        <v>2218</v>
      </c>
      <c r="M97" s="59">
        <v>48</v>
      </c>
      <c r="N97" s="59">
        <v>4</v>
      </c>
      <c r="O97" s="60">
        <f t="shared" si="4"/>
        <v>27.452127659574469</v>
      </c>
      <c r="P97" s="7">
        <v>2</v>
      </c>
      <c r="S97" s="184">
        <v>4324</v>
      </c>
      <c r="T97" s="127" t="s">
        <v>181</v>
      </c>
      <c r="U97" s="122"/>
    </row>
    <row r="98" spans="1:21" ht="22.5" customHeight="1">
      <c r="A98" s="119" t="s">
        <v>182</v>
      </c>
      <c r="B98" s="120"/>
      <c r="C98" s="80">
        <v>43957</v>
      </c>
      <c r="D98" s="81">
        <v>16315</v>
      </c>
      <c r="E98" s="23" t="s">
        <v>171</v>
      </c>
      <c r="F98" s="80">
        <v>2111</v>
      </c>
      <c r="G98" s="22">
        <v>2004</v>
      </c>
      <c r="H98" s="25">
        <v>491</v>
      </c>
      <c r="I98" s="23" t="s">
        <v>171</v>
      </c>
      <c r="J98" s="80">
        <v>37888</v>
      </c>
      <c r="K98" s="82"/>
      <c r="L98" s="58">
        <v>8</v>
      </c>
      <c r="M98" s="59">
        <v>46</v>
      </c>
      <c r="N98" s="59">
        <v>9</v>
      </c>
      <c r="O98" s="60">
        <f t="shared" si="4"/>
        <v>4.2450024142926122</v>
      </c>
      <c r="P98" s="7">
        <v>2</v>
      </c>
      <c r="S98" s="184">
        <v>10355</v>
      </c>
      <c r="T98" s="121" t="s">
        <v>183</v>
      </c>
      <c r="U98" s="122"/>
    </row>
    <row r="99" spans="1:21" ht="22.5" customHeight="1">
      <c r="A99" s="133" t="s">
        <v>184</v>
      </c>
      <c r="B99" s="134"/>
      <c r="C99" s="83">
        <v>71676</v>
      </c>
      <c r="D99" s="84">
        <v>28433</v>
      </c>
      <c r="E99" s="85" t="s">
        <v>171</v>
      </c>
      <c r="F99" s="86">
        <v>3236</v>
      </c>
      <c r="G99" s="84">
        <v>2589</v>
      </c>
      <c r="H99" s="87">
        <v>895</v>
      </c>
      <c r="I99" s="85" t="s">
        <v>171</v>
      </c>
      <c r="J99" s="86">
        <v>45330</v>
      </c>
      <c r="K99" s="20">
        <f t="shared" ref="K99:K124" si="5">J99/C99*100</f>
        <v>63.242926502595012</v>
      </c>
      <c r="L99" s="88">
        <v>55</v>
      </c>
      <c r="M99" s="89">
        <v>58</v>
      </c>
      <c r="N99" s="89">
        <v>7</v>
      </c>
      <c r="O99" s="90">
        <f t="shared" si="4"/>
        <v>7.7270375161707632</v>
      </c>
      <c r="P99" s="7">
        <v>2</v>
      </c>
      <c r="S99" s="184">
        <v>9276</v>
      </c>
      <c r="T99" s="127" t="s">
        <v>185</v>
      </c>
      <c r="U99" s="122"/>
    </row>
    <row r="100" spans="1:21" ht="22.5" customHeight="1">
      <c r="A100" s="130" t="s">
        <v>186</v>
      </c>
      <c r="B100" s="131"/>
      <c r="C100" s="91">
        <v>125141</v>
      </c>
      <c r="D100" s="92">
        <v>33403</v>
      </c>
      <c r="E100" s="93">
        <v>112</v>
      </c>
      <c r="F100" s="94">
        <v>3726</v>
      </c>
      <c r="G100" s="92">
        <v>2536</v>
      </c>
      <c r="H100" s="95">
        <v>1349</v>
      </c>
      <c r="I100" s="93">
        <v>18</v>
      </c>
      <c r="J100" s="91">
        <v>60752</v>
      </c>
      <c r="K100" s="20">
        <f t="shared" si="5"/>
        <v>48.54683916542141</v>
      </c>
      <c r="L100" s="96">
        <v>2382</v>
      </c>
      <c r="M100" s="97">
        <v>45</v>
      </c>
      <c r="N100" s="97">
        <v>7</v>
      </c>
      <c r="O100" s="60">
        <f t="shared" si="4"/>
        <v>8.9977710670117919</v>
      </c>
      <c r="S100" s="184">
        <v>13908</v>
      </c>
      <c r="T100" s="127" t="s">
        <v>187</v>
      </c>
      <c r="U100" s="122"/>
    </row>
    <row r="101" spans="1:21" ht="22.5" customHeight="1">
      <c r="A101" s="130" t="s">
        <v>188</v>
      </c>
      <c r="B101" s="131"/>
      <c r="C101" s="21">
        <v>98275</v>
      </c>
      <c r="D101" s="22">
        <v>22252</v>
      </c>
      <c r="E101" s="98">
        <v>86</v>
      </c>
      <c r="F101" s="21">
        <v>2481</v>
      </c>
      <c r="G101" s="22">
        <v>2238</v>
      </c>
      <c r="H101" s="24">
        <v>719</v>
      </c>
      <c r="I101" s="23">
        <v>0</v>
      </c>
      <c r="J101" s="21">
        <v>58636</v>
      </c>
      <c r="K101" s="20">
        <f t="shared" si="5"/>
        <v>59.665225133553804</v>
      </c>
      <c r="L101" s="99">
        <v>5983</v>
      </c>
      <c r="M101" s="59">
        <v>64</v>
      </c>
      <c r="N101" s="59">
        <v>13</v>
      </c>
      <c r="O101" s="60">
        <f t="shared" si="4"/>
        <v>9.3684461391801719</v>
      </c>
      <c r="P101" s="7">
        <v>1</v>
      </c>
      <c r="Q101" s="7" t="s">
        <v>189</v>
      </c>
      <c r="S101" s="184">
        <v>10490</v>
      </c>
      <c r="T101" s="127" t="s">
        <v>190</v>
      </c>
      <c r="U101" s="122"/>
    </row>
    <row r="102" spans="1:21" ht="22.5" customHeight="1">
      <c r="A102" s="130" t="s">
        <v>191</v>
      </c>
      <c r="B102" s="132"/>
      <c r="C102" s="83">
        <v>91133</v>
      </c>
      <c r="D102" s="84">
        <v>29598</v>
      </c>
      <c r="E102" s="85">
        <v>2000</v>
      </c>
      <c r="F102" s="86">
        <v>2021</v>
      </c>
      <c r="G102" s="84">
        <v>1333</v>
      </c>
      <c r="H102" s="100">
        <v>627</v>
      </c>
      <c r="I102" s="85"/>
      <c r="J102" s="83">
        <v>52032</v>
      </c>
      <c r="K102" s="20">
        <f t="shared" si="5"/>
        <v>57.094576059166272</v>
      </c>
      <c r="L102" s="88">
        <v>1224</v>
      </c>
      <c r="M102" s="89">
        <v>25</v>
      </c>
      <c r="N102" s="89">
        <v>5</v>
      </c>
      <c r="O102" s="60">
        <f t="shared" si="4"/>
        <v>8.2533055605868508</v>
      </c>
      <c r="P102" s="7">
        <v>2</v>
      </c>
      <c r="S102" s="184">
        <v>11042</v>
      </c>
      <c r="T102" s="127" t="s">
        <v>192</v>
      </c>
      <c r="U102" s="122"/>
    </row>
    <row r="103" spans="1:21" ht="22.5" customHeight="1">
      <c r="A103" s="130" t="s">
        <v>193</v>
      </c>
      <c r="B103" s="131"/>
      <c r="C103" s="21">
        <v>56471</v>
      </c>
      <c r="D103" s="22">
        <v>13197</v>
      </c>
      <c r="E103" s="23">
        <v>0</v>
      </c>
      <c r="F103" s="24">
        <v>1663</v>
      </c>
      <c r="G103" s="22">
        <v>1637</v>
      </c>
      <c r="H103" s="25">
        <v>372</v>
      </c>
      <c r="I103" s="23">
        <v>0</v>
      </c>
      <c r="J103" s="21">
        <v>35617</v>
      </c>
      <c r="K103" s="20">
        <f t="shared" si="5"/>
        <v>63.07131093835774</v>
      </c>
      <c r="L103" s="58">
        <v>48</v>
      </c>
      <c r="M103" s="59">
        <v>49</v>
      </c>
      <c r="N103" s="59">
        <v>4</v>
      </c>
      <c r="O103" s="60">
        <f t="shared" si="4"/>
        <v>14.763660130718954</v>
      </c>
      <c r="P103" s="7">
        <v>2</v>
      </c>
      <c r="S103" s="184">
        <v>3825</v>
      </c>
      <c r="T103" s="127" t="s">
        <v>193</v>
      </c>
      <c r="U103" s="122"/>
    </row>
    <row r="104" spans="1:21" ht="22.5" customHeight="1">
      <c r="A104" s="130" t="s">
        <v>194</v>
      </c>
      <c r="B104" s="131"/>
      <c r="C104" s="21">
        <v>50081</v>
      </c>
      <c r="D104" s="22">
        <v>12379</v>
      </c>
      <c r="E104" s="23">
        <v>1470</v>
      </c>
      <c r="F104" s="24">
        <v>1143</v>
      </c>
      <c r="G104" s="22">
        <v>1135</v>
      </c>
      <c r="H104" s="25">
        <v>158</v>
      </c>
      <c r="I104" s="23">
        <v>17</v>
      </c>
      <c r="J104" s="21">
        <v>27078</v>
      </c>
      <c r="K104" s="20">
        <f t="shared" si="5"/>
        <v>54.068409177133049</v>
      </c>
      <c r="L104" s="58">
        <v>0</v>
      </c>
      <c r="M104" s="59">
        <v>44</v>
      </c>
      <c r="N104" s="59">
        <v>4</v>
      </c>
      <c r="O104" s="60">
        <f t="shared" si="4"/>
        <v>16.149951628506933</v>
      </c>
      <c r="P104" s="7">
        <v>2</v>
      </c>
      <c r="S104" s="182">
        <v>3101</v>
      </c>
      <c r="T104" s="127" t="s">
        <v>194</v>
      </c>
      <c r="U104" s="122"/>
    </row>
    <row r="105" spans="1:21" ht="22.5" customHeight="1">
      <c r="A105" s="130" t="s">
        <v>195</v>
      </c>
      <c r="B105" s="131"/>
      <c r="C105" s="21">
        <v>40983</v>
      </c>
      <c r="D105" s="22">
        <v>10143</v>
      </c>
      <c r="E105" s="23">
        <v>0</v>
      </c>
      <c r="F105" s="24">
        <v>1760</v>
      </c>
      <c r="G105" s="22">
        <v>1246</v>
      </c>
      <c r="H105" s="25">
        <v>342</v>
      </c>
      <c r="I105" s="23">
        <v>0</v>
      </c>
      <c r="J105" s="24">
        <v>40983</v>
      </c>
      <c r="K105" s="20">
        <f t="shared" si="5"/>
        <v>100</v>
      </c>
      <c r="L105" s="58">
        <v>0</v>
      </c>
      <c r="M105" s="59">
        <v>18</v>
      </c>
      <c r="N105" s="59">
        <v>7</v>
      </c>
      <c r="O105" s="60">
        <f t="shared" si="4"/>
        <v>44.498371335504885</v>
      </c>
      <c r="P105" s="7">
        <v>2</v>
      </c>
      <c r="S105" s="182">
        <v>921</v>
      </c>
      <c r="T105" s="127" t="s">
        <v>196</v>
      </c>
      <c r="U105" s="122"/>
    </row>
    <row r="106" spans="1:21" ht="22.5" customHeight="1">
      <c r="A106" s="119" t="s">
        <v>197</v>
      </c>
      <c r="B106" s="120"/>
      <c r="C106" s="21">
        <v>48193</v>
      </c>
      <c r="D106" s="22">
        <v>15122</v>
      </c>
      <c r="E106" s="23">
        <v>0</v>
      </c>
      <c r="F106" s="24">
        <v>1865</v>
      </c>
      <c r="G106" s="22">
        <v>1376</v>
      </c>
      <c r="H106" s="25">
        <v>511</v>
      </c>
      <c r="I106" s="23"/>
      <c r="J106" s="24">
        <v>39187</v>
      </c>
      <c r="K106" s="20">
        <f t="shared" si="5"/>
        <v>81.312638764965868</v>
      </c>
      <c r="L106" s="58">
        <v>1865</v>
      </c>
      <c r="M106" s="59">
        <v>32</v>
      </c>
      <c r="N106" s="59">
        <v>4</v>
      </c>
      <c r="O106" s="60">
        <f t="shared" si="4"/>
        <v>11.829405989199804</v>
      </c>
      <c r="P106" s="7">
        <v>1</v>
      </c>
      <c r="Q106" s="7" t="s">
        <v>198</v>
      </c>
      <c r="S106" s="184">
        <v>4074</v>
      </c>
      <c r="T106" s="121" t="s">
        <v>199</v>
      </c>
      <c r="U106" s="122"/>
    </row>
    <row r="107" spans="1:21" ht="22.5" customHeight="1">
      <c r="A107" s="119" t="s">
        <v>200</v>
      </c>
      <c r="B107" s="120"/>
      <c r="C107" s="21">
        <v>90354</v>
      </c>
      <c r="D107" s="22">
        <v>29879</v>
      </c>
      <c r="E107" s="23">
        <v>170</v>
      </c>
      <c r="F107" s="24">
        <v>2841</v>
      </c>
      <c r="G107" s="22">
        <v>2247</v>
      </c>
      <c r="H107" s="25">
        <v>889</v>
      </c>
      <c r="I107" s="23">
        <v>5</v>
      </c>
      <c r="J107" s="24">
        <v>61818</v>
      </c>
      <c r="K107" s="20">
        <f t="shared" si="5"/>
        <v>68.417557606746797</v>
      </c>
      <c r="L107" s="58">
        <v>1443</v>
      </c>
      <c r="M107" s="59">
        <v>89</v>
      </c>
      <c r="N107" s="59">
        <v>8</v>
      </c>
      <c r="O107" s="60">
        <f t="shared" si="4"/>
        <v>11.716026970954356</v>
      </c>
      <c r="P107" s="7">
        <v>2</v>
      </c>
      <c r="S107" s="184">
        <v>7712</v>
      </c>
      <c r="T107" s="121" t="s">
        <v>200</v>
      </c>
      <c r="U107" s="122"/>
    </row>
    <row r="108" spans="1:21" ht="22.5" customHeight="1">
      <c r="A108" s="119" t="s">
        <v>201</v>
      </c>
      <c r="B108" s="120"/>
      <c r="C108" s="21">
        <v>94579</v>
      </c>
      <c r="D108" s="22">
        <v>44857</v>
      </c>
      <c r="E108" s="23">
        <v>228</v>
      </c>
      <c r="F108" s="24">
        <v>4255</v>
      </c>
      <c r="G108" s="22">
        <v>4110</v>
      </c>
      <c r="H108" s="25">
        <v>1981</v>
      </c>
      <c r="I108" s="23">
        <v>0</v>
      </c>
      <c r="J108" s="24">
        <v>73859</v>
      </c>
      <c r="K108" s="20">
        <f t="shared" si="5"/>
        <v>78.092388373740476</v>
      </c>
      <c r="L108" s="58">
        <v>3789</v>
      </c>
      <c r="M108" s="59">
        <v>62</v>
      </c>
      <c r="N108" s="59">
        <v>9</v>
      </c>
      <c r="O108" s="60">
        <f t="shared" si="4"/>
        <v>6.026827247817498</v>
      </c>
      <c r="P108" s="7">
        <v>2</v>
      </c>
      <c r="S108" s="184">
        <v>15693</v>
      </c>
      <c r="T108" s="121" t="s">
        <v>202</v>
      </c>
      <c r="U108" s="122"/>
    </row>
    <row r="109" spans="1:21" ht="22.5" customHeight="1">
      <c r="A109" s="119" t="s">
        <v>203</v>
      </c>
      <c r="B109" s="120"/>
      <c r="C109" s="21">
        <v>70985</v>
      </c>
      <c r="D109" s="22">
        <v>27242</v>
      </c>
      <c r="E109" s="23">
        <v>14</v>
      </c>
      <c r="F109" s="24">
        <v>1863</v>
      </c>
      <c r="G109" s="22">
        <v>1709</v>
      </c>
      <c r="H109" s="25">
        <v>740</v>
      </c>
      <c r="I109" s="23">
        <v>4</v>
      </c>
      <c r="J109" s="24">
        <v>70985</v>
      </c>
      <c r="K109" s="20">
        <f t="shared" si="5"/>
        <v>100</v>
      </c>
      <c r="L109" s="58">
        <v>1</v>
      </c>
      <c r="M109" s="59">
        <v>48</v>
      </c>
      <c r="N109" s="59">
        <v>7</v>
      </c>
      <c r="O109" s="60">
        <f t="shared" si="4"/>
        <v>15.566885964912281</v>
      </c>
      <c r="S109" s="184">
        <v>4560</v>
      </c>
      <c r="T109" s="121" t="s">
        <v>203</v>
      </c>
      <c r="U109" s="122"/>
    </row>
    <row r="110" spans="1:21" ht="22.5" customHeight="1">
      <c r="A110" s="119" t="s">
        <v>204</v>
      </c>
      <c r="B110" s="120"/>
      <c r="C110" s="21">
        <v>57365</v>
      </c>
      <c r="D110" s="22">
        <v>18253</v>
      </c>
      <c r="E110" s="23">
        <v>115</v>
      </c>
      <c r="F110" s="24">
        <v>1598</v>
      </c>
      <c r="G110" s="22">
        <v>1283</v>
      </c>
      <c r="H110" s="25">
        <v>705</v>
      </c>
      <c r="I110" s="23"/>
      <c r="J110" s="24">
        <v>53461</v>
      </c>
      <c r="K110" s="20">
        <f t="shared" si="5"/>
        <v>93.194456550161249</v>
      </c>
      <c r="L110" s="58">
        <v>7740</v>
      </c>
      <c r="M110" s="59">
        <v>65</v>
      </c>
      <c r="N110" s="59">
        <v>5</v>
      </c>
      <c r="O110" s="60">
        <f t="shared" si="4"/>
        <v>6.6757826137553824</v>
      </c>
      <c r="S110" s="184">
        <v>8593</v>
      </c>
      <c r="T110" s="121" t="s">
        <v>205</v>
      </c>
      <c r="U110" s="122"/>
    </row>
    <row r="111" spans="1:21" ht="22.5" customHeight="1">
      <c r="A111" s="119" t="s">
        <v>206</v>
      </c>
      <c r="B111" s="120"/>
      <c r="C111" s="21">
        <v>60810</v>
      </c>
      <c r="D111" s="22">
        <v>22634</v>
      </c>
      <c r="E111" s="23"/>
      <c r="F111" s="24">
        <v>2618</v>
      </c>
      <c r="G111" s="22">
        <v>1702</v>
      </c>
      <c r="H111" s="25">
        <v>295</v>
      </c>
      <c r="I111" s="23"/>
      <c r="J111" s="24">
        <v>58204</v>
      </c>
      <c r="K111" s="20">
        <f t="shared" si="5"/>
        <v>95.714520638052946</v>
      </c>
      <c r="L111" s="58">
        <v>1666</v>
      </c>
      <c r="M111" s="59">
        <v>55</v>
      </c>
      <c r="N111" s="59">
        <v>8</v>
      </c>
      <c r="O111" s="60">
        <f t="shared" si="4"/>
        <v>10.143452877397831</v>
      </c>
      <c r="P111" s="7">
        <v>2</v>
      </c>
      <c r="S111" s="184">
        <v>5995</v>
      </c>
      <c r="T111" s="121" t="s">
        <v>206</v>
      </c>
      <c r="U111" s="122"/>
    </row>
    <row r="112" spans="1:21" ht="22.5" customHeight="1">
      <c r="A112" s="119" t="s">
        <v>207</v>
      </c>
      <c r="B112" s="120"/>
      <c r="C112" s="21">
        <v>4646</v>
      </c>
      <c r="D112" s="22"/>
      <c r="E112" s="23"/>
      <c r="F112" s="24">
        <v>145</v>
      </c>
      <c r="G112" s="22">
        <v>136</v>
      </c>
      <c r="H112" s="25"/>
      <c r="I112" s="98"/>
      <c r="J112" s="24"/>
      <c r="K112" s="20">
        <f t="shared" si="5"/>
        <v>0</v>
      </c>
      <c r="L112" s="58"/>
      <c r="M112" s="59"/>
      <c r="N112" s="59"/>
      <c r="O112" s="60">
        <f t="shared" si="4"/>
        <v>5.5309523809523808</v>
      </c>
      <c r="P112" s="7">
        <v>2</v>
      </c>
      <c r="S112" s="184">
        <v>840</v>
      </c>
      <c r="T112" s="121" t="s">
        <v>208</v>
      </c>
      <c r="U112" s="122"/>
    </row>
    <row r="113" spans="1:22" ht="22.5" customHeight="1">
      <c r="A113" s="119" t="s">
        <v>209</v>
      </c>
      <c r="B113" s="120"/>
      <c r="C113" s="21">
        <v>88569</v>
      </c>
      <c r="D113" s="22">
        <v>35625</v>
      </c>
      <c r="E113" s="23">
        <v>119</v>
      </c>
      <c r="F113" s="24">
        <v>3147</v>
      </c>
      <c r="G113" s="22">
        <v>3050</v>
      </c>
      <c r="H113" s="25">
        <v>826</v>
      </c>
      <c r="I113" s="98">
        <v>0</v>
      </c>
      <c r="J113" s="24">
        <v>56167</v>
      </c>
      <c r="K113" s="20">
        <f t="shared" si="5"/>
        <v>63.416093667084418</v>
      </c>
      <c r="L113" s="58">
        <v>1085</v>
      </c>
      <c r="M113" s="59">
        <v>151</v>
      </c>
      <c r="N113" s="59">
        <v>8</v>
      </c>
      <c r="O113" s="60">
        <f t="shared" si="4"/>
        <v>24.984203102961917</v>
      </c>
      <c r="S113" s="184">
        <v>3545</v>
      </c>
      <c r="T113" s="121" t="s">
        <v>210</v>
      </c>
      <c r="U113" s="122"/>
    </row>
    <row r="114" spans="1:22" ht="22.5" customHeight="1">
      <c r="A114" s="119" t="s">
        <v>211</v>
      </c>
      <c r="B114" s="120"/>
      <c r="C114" s="21">
        <v>18649</v>
      </c>
      <c r="D114" s="22">
        <v>6060</v>
      </c>
      <c r="E114" s="23"/>
      <c r="F114" s="21">
        <v>235</v>
      </c>
      <c r="G114" s="22">
        <v>106</v>
      </c>
      <c r="H114" s="25">
        <v>47</v>
      </c>
      <c r="I114" s="101"/>
      <c r="J114" s="21">
        <v>18589</v>
      </c>
      <c r="K114" s="20">
        <f t="shared" si="5"/>
        <v>99.678266931202742</v>
      </c>
      <c r="L114" s="102">
        <v>31</v>
      </c>
      <c r="M114" s="103"/>
      <c r="N114" s="59">
        <v>2</v>
      </c>
      <c r="O114" s="60">
        <f t="shared" si="4"/>
        <v>16.740574506283661</v>
      </c>
      <c r="P114" s="7">
        <v>2</v>
      </c>
      <c r="S114" s="184">
        <v>1114</v>
      </c>
      <c r="T114" s="121" t="s">
        <v>212</v>
      </c>
      <c r="U114" s="122"/>
    </row>
    <row r="115" spans="1:22" ht="22.5" customHeight="1">
      <c r="A115" s="125" t="s">
        <v>213</v>
      </c>
      <c r="B115" s="126"/>
      <c r="C115" s="83">
        <v>83023</v>
      </c>
      <c r="D115" s="84">
        <v>36455</v>
      </c>
      <c r="E115" s="85">
        <v>415</v>
      </c>
      <c r="F115" s="86">
        <v>1920</v>
      </c>
      <c r="G115" s="84">
        <v>1783</v>
      </c>
      <c r="H115" s="87">
        <v>739</v>
      </c>
      <c r="I115" s="104">
        <v>6</v>
      </c>
      <c r="J115" s="86">
        <v>60547</v>
      </c>
      <c r="K115" s="20">
        <f t="shared" si="5"/>
        <v>72.927983811714824</v>
      </c>
      <c r="L115" s="88">
        <v>621</v>
      </c>
      <c r="M115" s="89">
        <v>35</v>
      </c>
      <c r="N115" s="59">
        <v>3</v>
      </c>
      <c r="O115" s="60">
        <f t="shared" si="4"/>
        <v>14.071694915254238</v>
      </c>
      <c r="P115" s="7">
        <v>2</v>
      </c>
      <c r="S115" s="184">
        <v>5900</v>
      </c>
      <c r="T115" s="127" t="s">
        <v>214</v>
      </c>
      <c r="U115" s="122"/>
    </row>
    <row r="116" spans="1:22" ht="22.5" customHeight="1">
      <c r="A116" s="128" t="s">
        <v>215</v>
      </c>
      <c r="B116" s="129"/>
      <c r="C116" s="21">
        <v>70819</v>
      </c>
      <c r="D116" s="22">
        <v>34283</v>
      </c>
      <c r="E116" s="23"/>
      <c r="F116" s="24">
        <v>2231</v>
      </c>
      <c r="G116" s="22">
        <v>2204</v>
      </c>
      <c r="H116" s="25">
        <v>928</v>
      </c>
      <c r="I116" s="23"/>
      <c r="J116" s="24">
        <v>51472</v>
      </c>
      <c r="K116" s="20">
        <f t="shared" si="5"/>
        <v>72.681060167469184</v>
      </c>
      <c r="L116" s="58">
        <v>4</v>
      </c>
      <c r="M116" s="59">
        <v>28</v>
      </c>
      <c r="N116" s="59">
        <v>5</v>
      </c>
      <c r="O116" s="60">
        <f t="shared" si="4"/>
        <v>10.991618811112836</v>
      </c>
      <c r="P116" s="7">
        <v>2</v>
      </c>
      <c r="S116" s="184">
        <v>6443</v>
      </c>
      <c r="T116" s="127" t="s">
        <v>216</v>
      </c>
      <c r="U116" s="122"/>
    </row>
    <row r="117" spans="1:22" ht="22.5" customHeight="1">
      <c r="A117" s="128" t="s">
        <v>217</v>
      </c>
      <c r="B117" s="129"/>
      <c r="C117" s="21">
        <v>34191</v>
      </c>
      <c r="D117" s="22">
        <v>12234</v>
      </c>
      <c r="E117" s="23">
        <v>63</v>
      </c>
      <c r="F117" s="24">
        <v>1719</v>
      </c>
      <c r="G117" s="22">
        <v>1485</v>
      </c>
      <c r="H117" s="25">
        <v>639</v>
      </c>
      <c r="I117" s="23">
        <v>5</v>
      </c>
      <c r="J117" s="24">
        <v>26766</v>
      </c>
      <c r="K117" s="20">
        <f t="shared" si="5"/>
        <v>78.283758883916818</v>
      </c>
      <c r="L117" s="58">
        <v>678</v>
      </c>
      <c r="M117" s="59">
        <v>32</v>
      </c>
      <c r="N117" s="59">
        <v>0</v>
      </c>
      <c r="O117" s="60">
        <f t="shared" si="4"/>
        <v>4.1544349939246654</v>
      </c>
      <c r="S117" s="184">
        <v>8230</v>
      </c>
      <c r="T117" s="127" t="s">
        <v>218</v>
      </c>
      <c r="U117" s="122"/>
    </row>
    <row r="118" spans="1:22" ht="22.5" customHeight="1">
      <c r="A118" s="119" t="s">
        <v>219</v>
      </c>
      <c r="B118" s="120"/>
      <c r="C118" s="21">
        <v>36528</v>
      </c>
      <c r="D118" s="22">
        <v>10033</v>
      </c>
      <c r="E118" s="23">
        <v>108</v>
      </c>
      <c r="F118" s="24">
        <v>798</v>
      </c>
      <c r="G118" s="22">
        <v>689</v>
      </c>
      <c r="H118" s="25">
        <v>367</v>
      </c>
      <c r="I118" s="23">
        <v>8</v>
      </c>
      <c r="J118" s="24">
        <v>26251</v>
      </c>
      <c r="K118" s="20">
        <f t="shared" si="5"/>
        <v>71.86541830924223</v>
      </c>
      <c r="L118" s="58">
        <v>603</v>
      </c>
      <c r="M118" s="59">
        <v>5</v>
      </c>
      <c r="N118" s="59">
        <v>5</v>
      </c>
      <c r="O118" s="60">
        <f t="shared" si="4"/>
        <v>8.6090030638699027</v>
      </c>
      <c r="P118" s="7">
        <v>2</v>
      </c>
      <c r="S118" s="184">
        <v>4243</v>
      </c>
      <c r="T118" s="121" t="s">
        <v>220</v>
      </c>
      <c r="U118" s="121"/>
    </row>
    <row r="119" spans="1:22" ht="22.5" customHeight="1">
      <c r="A119" s="119" t="s">
        <v>221</v>
      </c>
      <c r="B119" s="120"/>
      <c r="C119" s="21">
        <v>32209</v>
      </c>
      <c r="D119" s="22">
        <v>9975</v>
      </c>
      <c r="E119" s="23">
        <v>65</v>
      </c>
      <c r="F119" s="24">
        <v>1514</v>
      </c>
      <c r="G119" s="22">
        <v>836</v>
      </c>
      <c r="H119" s="25">
        <v>175</v>
      </c>
      <c r="I119" s="23">
        <v>0</v>
      </c>
      <c r="J119" s="24">
        <v>19198</v>
      </c>
      <c r="K119" s="20">
        <f t="shared" si="5"/>
        <v>59.604458381197801</v>
      </c>
      <c r="L119" s="58">
        <v>374</v>
      </c>
      <c r="M119" s="59">
        <v>32</v>
      </c>
      <c r="N119" s="59">
        <v>2</v>
      </c>
      <c r="O119" s="60">
        <f t="shared" si="4"/>
        <v>7.8386468727184226</v>
      </c>
      <c r="P119" s="7">
        <v>2</v>
      </c>
      <c r="S119" s="184">
        <v>4109</v>
      </c>
      <c r="T119" s="121" t="s">
        <v>222</v>
      </c>
      <c r="U119" s="122"/>
    </row>
    <row r="120" spans="1:22" ht="22.5" customHeight="1">
      <c r="A120" s="119" t="s">
        <v>223</v>
      </c>
      <c r="B120" s="120"/>
      <c r="C120" s="21">
        <v>75988</v>
      </c>
      <c r="D120" s="22">
        <v>33052</v>
      </c>
      <c r="E120" s="23"/>
      <c r="F120" s="24">
        <v>3318</v>
      </c>
      <c r="G120" s="22">
        <v>1395</v>
      </c>
      <c r="H120" s="25">
        <v>722</v>
      </c>
      <c r="I120" s="23"/>
      <c r="J120" s="24">
        <v>62920</v>
      </c>
      <c r="K120" s="20">
        <f t="shared" si="5"/>
        <v>82.802547770700642</v>
      </c>
      <c r="L120" s="58">
        <v>326</v>
      </c>
      <c r="M120" s="59">
        <v>38</v>
      </c>
      <c r="N120" s="59">
        <v>8</v>
      </c>
      <c r="O120" s="60">
        <f t="shared" si="4"/>
        <v>7.9211925362243303</v>
      </c>
      <c r="P120" s="7">
        <v>2</v>
      </c>
      <c r="S120" s="184">
        <v>9593</v>
      </c>
      <c r="T120" s="121" t="s">
        <v>224</v>
      </c>
      <c r="U120" s="122"/>
    </row>
    <row r="121" spans="1:22" ht="22.5" customHeight="1">
      <c r="A121" s="119" t="s">
        <v>225</v>
      </c>
      <c r="B121" s="120"/>
      <c r="C121" s="21">
        <v>55757</v>
      </c>
      <c r="D121" s="22">
        <v>10927</v>
      </c>
      <c r="E121" s="23">
        <v>897</v>
      </c>
      <c r="F121" s="24">
        <v>1089</v>
      </c>
      <c r="G121" s="22">
        <v>663</v>
      </c>
      <c r="H121" s="25">
        <v>251</v>
      </c>
      <c r="I121" s="23">
        <v>1</v>
      </c>
      <c r="J121" s="24">
        <v>25925</v>
      </c>
      <c r="K121" s="20">
        <f t="shared" si="5"/>
        <v>46.496404038954751</v>
      </c>
      <c r="L121" s="58">
        <v>646</v>
      </c>
      <c r="M121" s="59">
        <v>0</v>
      </c>
      <c r="N121" s="59">
        <v>5</v>
      </c>
      <c r="O121" s="60">
        <f t="shared" si="4"/>
        <v>6.5434808121112544</v>
      </c>
      <c r="P121" s="7">
        <v>2</v>
      </c>
      <c r="S121" s="184">
        <v>8521</v>
      </c>
      <c r="T121" s="121" t="s">
        <v>225</v>
      </c>
      <c r="U121" s="121"/>
    </row>
    <row r="122" spans="1:22" ht="22.5" customHeight="1">
      <c r="A122" s="119" t="s">
        <v>226</v>
      </c>
      <c r="B122" s="120"/>
      <c r="C122" s="21">
        <v>31137</v>
      </c>
      <c r="D122" s="22">
        <v>10015</v>
      </c>
      <c r="E122" s="23">
        <v>74</v>
      </c>
      <c r="F122" s="24">
        <v>662</v>
      </c>
      <c r="G122" s="22">
        <v>619</v>
      </c>
      <c r="H122" s="25">
        <v>154</v>
      </c>
      <c r="I122" s="23">
        <v>0</v>
      </c>
      <c r="J122" s="24">
        <v>29783</v>
      </c>
      <c r="K122" s="20">
        <f t="shared" si="5"/>
        <v>95.651475736262327</v>
      </c>
      <c r="L122" s="58">
        <v>547</v>
      </c>
      <c r="M122" s="59">
        <v>27</v>
      </c>
      <c r="N122" s="59">
        <v>3</v>
      </c>
      <c r="O122" s="60">
        <f t="shared" si="4"/>
        <v>12.129723412543825</v>
      </c>
      <c r="P122" s="7">
        <v>2</v>
      </c>
      <c r="S122" s="184">
        <v>2567</v>
      </c>
      <c r="T122" s="121" t="s">
        <v>226</v>
      </c>
      <c r="U122" s="122"/>
    </row>
    <row r="123" spans="1:22" ht="22.5" customHeight="1" thickBot="1">
      <c r="A123" s="123" t="s">
        <v>227</v>
      </c>
      <c r="B123" s="124"/>
      <c r="C123" s="105">
        <v>34871</v>
      </c>
      <c r="D123" s="106"/>
      <c r="E123" s="107"/>
      <c r="F123" s="105">
        <v>221</v>
      </c>
      <c r="G123" s="108">
        <v>0</v>
      </c>
      <c r="H123" s="109"/>
      <c r="I123" s="107"/>
      <c r="J123" s="105">
        <v>28033</v>
      </c>
      <c r="K123" s="110">
        <f t="shared" si="5"/>
        <v>80.390582432393671</v>
      </c>
      <c r="L123" s="111">
        <v>270</v>
      </c>
      <c r="M123" s="112"/>
      <c r="N123" s="112"/>
      <c r="O123" s="113"/>
      <c r="S123" s="186"/>
      <c r="T123" s="121" t="s">
        <v>228</v>
      </c>
      <c r="U123" s="122"/>
    </row>
    <row r="124" spans="1:22" ht="22.5" customHeight="1" thickTop="1">
      <c r="A124" s="117" t="s">
        <v>229</v>
      </c>
      <c r="B124" s="118"/>
      <c r="C124" s="28">
        <f t="shared" ref="C124:J124" si="6">SUM(C7:C123)</f>
        <v>11171275</v>
      </c>
      <c r="D124" s="29">
        <f t="shared" si="6"/>
        <v>3162624</v>
      </c>
      <c r="E124" s="30">
        <f t="shared" si="6"/>
        <v>47051</v>
      </c>
      <c r="F124" s="31">
        <f t="shared" si="6"/>
        <v>337311</v>
      </c>
      <c r="G124" s="29">
        <f t="shared" si="6"/>
        <v>274220</v>
      </c>
      <c r="H124" s="32">
        <f t="shared" si="6"/>
        <v>99701</v>
      </c>
      <c r="I124" s="30">
        <f t="shared" si="6"/>
        <v>1705</v>
      </c>
      <c r="J124" s="28">
        <f t="shared" si="6"/>
        <v>6405412</v>
      </c>
      <c r="K124" s="33">
        <f t="shared" si="5"/>
        <v>57.338235787768177</v>
      </c>
      <c r="L124" s="114">
        <f>SUM(L7:L123)</f>
        <v>214391</v>
      </c>
      <c r="M124" s="115">
        <f>SUM(M7:M123)</f>
        <v>6233</v>
      </c>
      <c r="N124" s="115">
        <f>SUM(N7:N123)</f>
        <v>863</v>
      </c>
      <c r="O124" s="116">
        <f>C124/S7</f>
        <v>5.5192055820121109</v>
      </c>
      <c r="S124" s="39">
        <f>SUM(S8:S123)</f>
        <v>1951790</v>
      </c>
      <c r="V124" s="41">
        <f>ROUND(J123/C123*100,0)</f>
        <v>80</v>
      </c>
    </row>
    <row r="125" spans="1:22">
      <c r="A125" s="34"/>
      <c r="B125" s="34"/>
    </row>
    <row r="126" spans="1:22">
      <c r="A126" s="34" t="s">
        <v>230</v>
      </c>
      <c r="B126" s="34"/>
    </row>
    <row r="127" spans="1:22">
      <c r="A127" s="34"/>
      <c r="B127" s="34"/>
    </row>
    <row r="128" spans="1:22">
      <c r="A128" s="34" t="s">
        <v>231</v>
      </c>
      <c r="B128" s="34"/>
    </row>
    <row r="129" spans="1:2">
      <c r="A129" s="34"/>
      <c r="B129" s="34"/>
    </row>
    <row r="130" spans="1:2">
      <c r="A130" s="34"/>
      <c r="B130" s="34"/>
    </row>
    <row r="131" spans="1:2">
      <c r="A131" s="34"/>
      <c r="B131" s="34"/>
    </row>
  </sheetData>
  <mergeCells count="185">
    <mergeCell ref="A7:B7"/>
    <mergeCell ref="T7:U7"/>
    <mergeCell ref="A8:B8"/>
    <mergeCell ref="O8:O9"/>
    <mergeCell ref="S8:S9"/>
    <mergeCell ref="T8:U8"/>
    <mergeCell ref="A9:B9"/>
    <mergeCell ref="T9:U9"/>
    <mergeCell ref="N3:N5"/>
    <mergeCell ref="D4:D5"/>
    <mergeCell ref="E4:E5"/>
    <mergeCell ref="G4:G5"/>
    <mergeCell ref="H4:H5"/>
    <mergeCell ref="I4:I5"/>
    <mergeCell ref="A2:B6"/>
    <mergeCell ref="C2:N2"/>
    <mergeCell ref="O2:O5"/>
    <mergeCell ref="P2:Q5"/>
    <mergeCell ref="C3:C5"/>
    <mergeCell ref="F3:F5"/>
    <mergeCell ref="J3:J5"/>
    <mergeCell ref="K3:K5"/>
    <mergeCell ref="L3:L5"/>
    <mergeCell ref="M3:M5"/>
    <mergeCell ref="A10:B10"/>
    <mergeCell ref="O10:O20"/>
    <mergeCell ref="S10:S20"/>
    <mergeCell ref="T10:U10"/>
    <mergeCell ref="A21:B21"/>
    <mergeCell ref="O21:O24"/>
    <mergeCell ref="S21:S24"/>
    <mergeCell ref="T21:U21"/>
    <mergeCell ref="A22:B22"/>
    <mergeCell ref="T22:U22"/>
    <mergeCell ref="A26:B26"/>
    <mergeCell ref="O26:O44"/>
    <mergeCell ref="S26:S44"/>
    <mergeCell ref="T26:U26"/>
    <mergeCell ref="A43:B43"/>
    <mergeCell ref="A44:B44"/>
    <mergeCell ref="A23:B23"/>
    <mergeCell ref="T23:U23"/>
    <mergeCell ref="A24:B24"/>
    <mergeCell ref="T24:U24"/>
    <mergeCell ref="A25:B25"/>
    <mergeCell ref="T25:U25"/>
    <mergeCell ref="A48:B48"/>
    <mergeCell ref="T48:U48"/>
    <mergeCell ref="A49:B49"/>
    <mergeCell ref="O49:O50"/>
    <mergeCell ref="S49:S50"/>
    <mergeCell ref="T49:U49"/>
    <mergeCell ref="A50:B50"/>
    <mergeCell ref="T50:U50"/>
    <mergeCell ref="A45:B45"/>
    <mergeCell ref="O45:O46"/>
    <mergeCell ref="S45:S46"/>
    <mergeCell ref="T45:U45"/>
    <mergeCell ref="A47:B47"/>
    <mergeCell ref="T47:U47"/>
    <mergeCell ref="A58:B58"/>
    <mergeCell ref="T58:U58"/>
    <mergeCell ref="A59:B59"/>
    <mergeCell ref="T59:U59"/>
    <mergeCell ref="A60:B60"/>
    <mergeCell ref="T60:U60"/>
    <mergeCell ref="A51:B51"/>
    <mergeCell ref="O51:O53"/>
    <mergeCell ref="S51:S53"/>
    <mergeCell ref="T51:U51"/>
    <mergeCell ref="A54:B54"/>
    <mergeCell ref="O54:O57"/>
    <mergeCell ref="S54:S57"/>
    <mergeCell ref="T54:U54"/>
    <mergeCell ref="A61:B61"/>
    <mergeCell ref="O61:O69"/>
    <mergeCell ref="P61:P69"/>
    <mergeCell ref="S61:S69"/>
    <mergeCell ref="T61:U61"/>
    <mergeCell ref="A70:B70"/>
    <mergeCell ref="O70:O74"/>
    <mergeCell ref="S70:S74"/>
    <mergeCell ref="T70:U70"/>
    <mergeCell ref="A72:B72"/>
    <mergeCell ref="T77:U77"/>
    <mergeCell ref="A78:B78"/>
    <mergeCell ref="T78:U78"/>
    <mergeCell ref="A79:B79"/>
    <mergeCell ref="O79:O83"/>
    <mergeCell ref="S79:S83"/>
    <mergeCell ref="T79:U79"/>
    <mergeCell ref="T72:U72"/>
    <mergeCell ref="A73:B73"/>
    <mergeCell ref="T73:U73"/>
    <mergeCell ref="A74:B74"/>
    <mergeCell ref="T74:U74"/>
    <mergeCell ref="A75:B75"/>
    <mergeCell ref="O75:O77"/>
    <mergeCell ref="S75:S77"/>
    <mergeCell ref="T75:U75"/>
    <mergeCell ref="A77:B77"/>
    <mergeCell ref="A84:B84"/>
    <mergeCell ref="T84:U84"/>
    <mergeCell ref="A85:B85"/>
    <mergeCell ref="T85:U85"/>
    <mergeCell ref="A86:B86"/>
    <mergeCell ref="O86:O87"/>
    <mergeCell ref="S86:S87"/>
    <mergeCell ref="T86:U86"/>
    <mergeCell ref="A87:B87"/>
    <mergeCell ref="T87:U87"/>
    <mergeCell ref="A91:B91"/>
    <mergeCell ref="O91:O92"/>
    <mergeCell ref="S91:S92"/>
    <mergeCell ref="T91:U91"/>
    <mergeCell ref="A92:B92"/>
    <mergeCell ref="A93:B93"/>
    <mergeCell ref="T93:U93"/>
    <mergeCell ref="A88:B88"/>
    <mergeCell ref="T88:U88"/>
    <mergeCell ref="A89:B89"/>
    <mergeCell ref="T89:U89"/>
    <mergeCell ref="A90:B90"/>
    <mergeCell ref="T90:U90"/>
    <mergeCell ref="A97:B97"/>
    <mergeCell ref="T97:U97"/>
    <mergeCell ref="A98:B98"/>
    <mergeCell ref="T98:U98"/>
    <mergeCell ref="A99:B99"/>
    <mergeCell ref="T99:U99"/>
    <mergeCell ref="A94:B94"/>
    <mergeCell ref="T94:U94"/>
    <mergeCell ref="A95:B95"/>
    <mergeCell ref="T95:U95"/>
    <mergeCell ref="A96:B96"/>
    <mergeCell ref="T96:U96"/>
    <mergeCell ref="A103:B103"/>
    <mergeCell ref="T103:U103"/>
    <mergeCell ref="A104:B104"/>
    <mergeCell ref="T104:U104"/>
    <mergeCell ref="A105:B105"/>
    <mergeCell ref="T105:U105"/>
    <mergeCell ref="A100:B100"/>
    <mergeCell ref="T100:U100"/>
    <mergeCell ref="A101:B101"/>
    <mergeCell ref="T101:U101"/>
    <mergeCell ref="A102:B102"/>
    <mergeCell ref="T102:U102"/>
    <mergeCell ref="A109:B109"/>
    <mergeCell ref="T109:U109"/>
    <mergeCell ref="A110:B110"/>
    <mergeCell ref="T110:U110"/>
    <mergeCell ref="A111:B111"/>
    <mergeCell ref="T111:U111"/>
    <mergeCell ref="A106:B106"/>
    <mergeCell ref="T106:U106"/>
    <mergeCell ref="A107:B107"/>
    <mergeCell ref="T107:U107"/>
    <mergeCell ref="A108:B108"/>
    <mergeCell ref="T108:U108"/>
    <mergeCell ref="A115:B115"/>
    <mergeCell ref="T115:U115"/>
    <mergeCell ref="A116:B116"/>
    <mergeCell ref="T116:U116"/>
    <mergeCell ref="A117:B117"/>
    <mergeCell ref="T117:U117"/>
    <mergeCell ref="A112:B112"/>
    <mergeCell ref="T112:U112"/>
    <mergeCell ref="A113:B113"/>
    <mergeCell ref="T113:U113"/>
    <mergeCell ref="A114:B114"/>
    <mergeCell ref="T114:U114"/>
    <mergeCell ref="A124:B124"/>
    <mergeCell ref="A121:B121"/>
    <mergeCell ref="T121:U121"/>
    <mergeCell ref="A122:B122"/>
    <mergeCell ref="T122:U122"/>
    <mergeCell ref="A123:B123"/>
    <mergeCell ref="T123:U123"/>
    <mergeCell ref="A118:B118"/>
    <mergeCell ref="T118:U118"/>
    <mergeCell ref="A119:B119"/>
    <mergeCell ref="T119:U119"/>
    <mergeCell ref="A120:B120"/>
    <mergeCell ref="T120:U120"/>
  </mergeCells>
  <phoneticPr fontId="3"/>
  <dataValidations count="1">
    <dataValidation imeMode="halfAlpha" allowBlank="1" showInputMessage="1" showErrorMessage="1" sqref="C101:J101 L101:N101 C114:J114 L114:M114"/>
  </dataValidations>
  <pageMargins left="0.70866141732283472" right="0.70866141732283472" top="0.74803149606299213" bottom="0.74803149606299213" header="0.31496062992125984" footer="0.31496062992125984"/>
  <pageSetup paperSize="9" scale="96" firstPageNumber="17" orientation="portrait" useFirstPageNumber="1" r:id="rId1"/>
  <headerFooter alignWithMargins="0">
    <oddFooter xml:space="preserve">&amp;C&amp;"ＭＳ Ｐ明朝,標準"&amp;P </oddFooter>
  </headerFooter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 資料</vt:lpstr>
      <vt:lpstr>'５ 資料'!Print_Area</vt:lpstr>
      <vt:lpstr>'５ 資料'!Print_Titles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2021-10-14T03:58:14Z</cp:lastPrinted>
  <dcterms:created xsi:type="dcterms:W3CDTF">2020-10-18T05:56:36Z</dcterms:created>
  <dcterms:modified xsi:type="dcterms:W3CDTF">2021-11-09T06:22:46Z</dcterms:modified>
</cp:coreProperties>
</file>