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vtg\県立長野図書館\20企画協力課\R2_長野県公共図書館概況調査\R2概況調査【掲載用】\作業用\"/>
    </mc:Choice>
  </mc:AlternateContent>
  <bookViews>
    <workbookView xWindow="0" yWindow="0" windowWidth="20490" windowHeight="7305"/>
  </bookViews>
  <sheets>
    <sheet name="8個人貸出・団体貸出" sheetId="1" r:id="rId1"/>
  </sheets>
  <definedNames>
    <definedName name="_xlnm.Print_Area" localSheetId="0">'8個人貸出・団体貸出'!$A$1:$R$156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143" i="1" l="1"/>
  <c r="R143" i="1"/>
  <c r="Q143" i="1"/>
  <c r="O143" i="1"/>
  <c r="N143" i="1"/>
  <c r="M143" i="1"/>
  <c r="L143" i="1"/>
  <c r="K143" i="1"/>
  <c r="J143" i="1"/>
  <c r="G143" i="1"/>
  <c r="F143" i="1"/>
  <c r="E143" i="1"/>
  <c r="D143" i="1"/>
  <c r="I142" i="1"/>
  <c r="C142" i="1"/>
  <c r="I141" i="1"/>
  <c r="P141" i="1" s="1"/>
  <c r="C141" i="1"/>
  <c r="H141" i="1" s="1"/>
  <c r="I140" i="1"/>
  <c r="P140" i="1" s="1"/>
  <c r="C140" i="1"/>
  <c r="H140" i="1" s="1"/>
  <c r="I139" i="1"/>
  <c r="P139" i="1" s="1"/>
  <c r="C139" i="1"/>
  <c r="H139" i="1" s="1"/>
  <c r="I138" i="1"/>
  <c r="P138" i="1" s="1"/>
  <c r="C138" i="1"/>
  <c r="H138" i="1" s="1"/>
  <c r="I137" i="1"/>
  <c r="P137" i="1" s="1"/>
  <c r="C137" i="1"/>
  <c r="H137" i="1" s="1"/>
  <c r="I136" i="1"/>
  <c r="P136" i="1" s="1"/>
  <c r="C136" i="1"/>
  <c r="H136" i="1" s="1"/>
  <c r="I135" i="1"/>
  <c r="P135" i="1" s="1"/>
  <c r="C135" i="1"/>
  <c r="H135" i="1" s="1"/>
  <c r="I134" i="1"/>
  <c r="P134" i="1" s="1"/>
  <c r="C134" i="1"/>
  <c r="H134" i="1" s="1"/>
  <c r="I133" i="1"/>
  <c r="P133" i="1" s="1"/>
  <c r="C133" i="1"/>
  <c r="H133" i="1" s="1"/>
  <c r="I132" i="1"/>
  <c r="P132" i="1" s="1"/>
  <c r="C132" i="1"/>
  <c r="H132" i="1" s="1"/>
  <c r="I131" i="1"/>
  <c r="P131" i="1" s="1"/>
  <c r="C131" i="1"/>
  <c r="H131" i="1" s="1"/>
  <c r="I130" i="1"/>
  <c r="P130" i="1" s="1"/>
  <c r="C130" i="1"/>
  <c r="H130" i="1" s="1"/>
  <c r="I129" i="1"/>
  <c r="P129" i="1" s="1"/>
  <c r="C129" i="1"/>
  <c r="H129" i="1" s="1"/>
  <c r="I128" i="1"/>
  <c r="P128" i="1" s="1"/>
  <c r="C128" i="1"/>
  <c r="H128" i="1" s="1"/>
  <c r="I127" i="1"/>
  <c r="P127" i="1" s="1"/>
  <c r="C127" i="1"/>
  <c r="H127" i="1" s="1"/>
  <c r="I126" i="1"/>
  <c r="P126" i="1" s="1"/>
  <c r="C126" i="1"/>
  <c r="H126" i="1" s="1"/>
  <c r="I125" i="1"/>
  <c r="P125" i="1" s="1"/>
  <c r="C125" i="1"/>
  <c r="H125" i="1" s="1"/>
  <c r="I124" i="1"/>
  <c r="P124" i="1" s="1"/>
  <c r="C124" i="1"/>
  <c r="H124" i="1" s="1"/>
  <c r="I123" i="1"/>
  <c r="P123" i="1" s="1"/>
  <c r="C123" i="1"/>
  <c r="H123" i="1" s="1"/>
  <c r="I122" i="1"/>
  <c r="P122" i="1" s="1"/>
  <c r="C122" i="1"/>
  <c r="H122" i="1" s="1"/>
  <c r="I121" i="1"/>
  <c r="P121" i="1" s="1"/>
  <c r="C121" i="1"/>
  <c r="H121" i="1" s="1"/>
  <c r="I114" i="1"/>
  <c r="P114" i="1" s="1"/>
  <c r="C114" i="1"/>
  <c r="H114" i="1" s="1"/>
  <c r="I113" i="1"/>
  <c r="P113" i="1" s="1"/>
  <c r="C113" i="1"/>
  <c r="H113" i="1" s="1"/>
  <c r="I112" i="1"/>
  <c r="P112" i="1" s="1"/>
  <c r="C112" i="1"/>
  <c r="H112" i="1" s="1"/>
  <c r="I111" i="1"/>
  <c r="P111" i="1" s="1"/>
  <c r="C111" i="1"/>
  <c r="H111" i="1" s="1"/>
  <c r="I110" i="1"/>
  <c r="P110" i="1" s="1"/>
  <c r="C110" i="1"/>
  <c r="H110" i="1" s="1"/>
  <c r="I109" i="1"/>
  <c r="P109" i="1" s="1"/>
  <c r="C109" i="1"/>
  <c r="H109" i="1" s="1"/>
  <c r="I108" i="1"/>
  <c r="P108" i="1" s="1"/>
  <c r="C108" i="1"/>
  <c r="H108" i="1" s="1"/>
  <c r="I107" i="1"/>
  <c r="P107" i="1" s="1"/>
  <c r="C107" i="1"/>
  <c r="H107" i="1" s="1"/>
  <c r="I106" i="1"/>
  <c r="P106" i="1" s="1"/>
  <c r="C106" i="1"/>
  <c r="H106" i="1" s="1"/>
  <c r="I105" i="1"/>
  <c r="C105" i="1"/>
  <c r="I104" i="1"/>
  <c r="C104" i="1"/>
  <c r="I103" i="1"/>
  <c r="P103" i="1" s="1"/>
  <c r="C103" i="1"/>
  <c r="H103" i="1" s="1"/>
  <c r="I102" i="1"/>
  <c r="P102" i="1" s="1"/>
  <c r="C102" i="1"/>
  <c r="H102" i="1" s="1"/>
  <c r="I101" i="1"/>
  <c r="P101" i="1" s="1"/>
  <c r="C101" i="1"/>
  <c r="H101" i="1" s="1"/>
  <c r="I100" i="1"/>
  <c r="C100" i="1"/>
  <c r="I99" i="1"/>
  <c r="C99" i="1"/>
  <c r="I98" i="1"/>
  <c r="P98" i="1" s="1"/>
  <c r="C98" i="1"/>
  <c r="H98" i="1" s="1"/>
  <c r="I97" i="1"/>
  <c r="P97" i="1" s="1"/>
  <c r="C97" i="1"/>
  <c r="H97" i="1" s="1"/>
  <c r="I96" i="1"/>
  <c r="C96" i="1"/>
  <c r="I95" i="1"/>
  <c r="C95" i="1"/>
  <c r="I94" i="1"/>
  <c r="C94" i="1"/>
  <c r="I93" i="1"/>
  <c r="C93" i="1"/>
  <c r="I92" i="1"/>
  <c r="C92" i="1"/>
  <c r="I91" i="1"/>
  <c r="P91" i="1" s="1"/>
  <c r="C91" i="1"/>
  <c r="H91" i="1" s="1"/>
  <c r="I90" i="1"/>
  <c r="C90" i="1"/>
  <c r="I89" i="1"/>
  <c r="C89" i="1"/>
  <c r="I88" i="1"/>
  <c r="C88" i="1"/>
  <c r="I87" i="1"/>
  <c r="C87" i="1"/>
  <c r="I86" i="1"/>
  <c r="C86" i="1"/>
  <c r="I85" i="1"/>
  <c r="C85" i="1"/>
  <c r="I84" i="1"/>
  <c r="C84" i="1"/>
  <c r="I83" i="1"/>
  <c r="C83" i="1"/>
  <c r="I76" i="1"/>
  <c r="I75" i="1"/>
  <c r="I74" i="1"/>
  <c r="I73" i="1"/>
  <c r="I72" i="1"/>
  <c r="I71" i="1"/>
  <c r="I70" i="1"/>
  <c r="I69" i="1"/>
  <c r="I68" i="1"/>
  <c r="C68" i="1"/>
  <c r="H68" i="1" s="1"/>
  <c r="I67" i="1"/>
  <c r="P67" i="1" s="1"/>
  <c r="C67" i="1"/>
  <c r="H67" i="1" s="1"/>
  <c r="I66" i="1"/>
  <c r="P66" i="1" s="1"/>
  <c r="C66" i="1"/>
  <c r="H66" i="1" s="1"/>
  <c r="I65" i="1"/>
  <c r="P65" i="1" s="1"/>
  <c r="C65" i="1"/>
  <c r="H65" i="1" s="1"/>
  <c r="I64" i="1"/>
  <c r="C64" i="1"/>
  <c r="I63" i="1"/>
  <c r="C63" i="1"/>
  <c r="I62" i="1"/>
  <c r="C62" i="1"/>
  <c r="I61" i="1"/>
  <c r="C61" i="1"/>
  <c r="I60" i="1"/>
  <c r="I59" i="1"/>
  <c r="I58" i="1"/>
  <c r="C58" i="1"/>
  <c r="H58" i="1" s="1"/>
  <c r="I57" i="1"/>
  <c r="C57" i="1"/>
  <c r="I56" i="1"/>
  <c r="C56" i="1"/>
  <c r="I55" i="1"/>
  <c r="P55" i="1" s="1"/>
  <c r="C55" i="1"/>
  <c r="H55" i="1" s="1"/>
  <c r="I54" i="1"/>
  <c r="P54" i="1" s="1"/>
  <c r="C54" i="1"/>
  <c r="H54" i="1" s="1"/>
  <c r="I53" i="1"/>
  <c r="C53" i="1"/>
  <c r="I52" i="1"/>
  <c r="C52" i="1"/>
  <c r="I51" i="1"/>
  <c r="C51" i="1"/>
  <c r="I50" i="1"/>
  <c r="C50" i="1"/>
  <c r="I49" i="1"/>
  <c r="C49" i="1"/>
  <c r="I48" i="1"/>
  <c r="C48" i="1"/>
  <c r="I47" i="1"/>
  <c r="C47" i="1"/>
  <c r="I46" i="1"/>
  <c r="C46" i="1"/>
  <c r="I45" i="1"/>
  <c r="C45" i="1"/>
  <c r="I38" i="1"/>
  <c r="C38" i="1"/>
  <c r="I37" i="1"/>
  <c r="C37" i="1"/>
  <c r="I36" i="1"/>
  <c r="C36" i="1"/>
  <c r="I35" i="1"/>
  <c r="C35" i="1"/>
  <c r="I34" i="1"/>
  <c r="C34" i="1"/>
  <c r="I33" i="1"/>
  <c r="C33" i="1"/>
  <c r="I32" i="1"/>
  <c r="C32" i="1"/>
  <c r="I31" i="1"/>
  <c r="C31" i="1"/>
  <c r="I30" i="1"/>
  <c r="C30" i="1"/>
  <c r="I29" i="1"/>
  <c r="C29" i="1"/>
  <c r="I28" i="1"/>
  <c r="C28" i="1"/>
  <c r="I27" i="1"/>
  <c r="C27" i="1"/>
  <c r="I26" i="1"/>
  <c r="P26" i="1" s="1"/>
  <c r="C26" i="1"/>
  <c r="H26" i="1" s="1"/>
  <c r="I25" i="1"/>
  <c r="C25" i="1"/>
  <c r="I24" i="1"/>
  <c r="C24" i="1"/>
  <c r="I23" i="1"/>
  <c r="C23" i="1"/>
  <c r="I22" i="1"/>
  <c r="C22" i="1"/>
  <c r="I21" i="1"/>
  <c r="C21" i="1"/>
  <c r="I20" i="1"/>
  <c r="C20" i="1"/>
  <c r="I19" i="1"/>
  <c r="C19" i="1"/>
  <c r="I18" i="1"/>
  <c r="C18" i="1"/>
  <c r="I17" i="1"/>
  <c r="C17" i="1"/>
  <c r="I16" i="1"/>
  <c r="C16" i="1"/>
  <c r="I15" i="1"/>
  <c r="C15" i="1"/>
  <c r="I14" i="1"/>
  <c r="C14" i="1"/>
  <c r="I13" i="1"/>
  <c r="C13" i="1"/>
  <c r="I12" i="1"/>
  <c r="C12" i="1"/>
  <c r="I11" i="1"/>
  <c r="C11" i="1"/>
  <c r="I10" i="1"/>
  <c r="C10" i="1"/>
  <c r="I9" i="1"/>
  <c r="C9" i="1"/>
  <c r="H9" i="1" s="1"/>
  <c r="I8" i="1"/>
  <c r="C8" i="1"/>
  <c r="H8" i="1" s="1"/>
  <c r="P56" i="1" l="1"/>
  <c r="H92" i="1"/>
  <c r="P104" i="1"/>
  <c r="P88" i="1"/>
  <c r="P92" i="1"/>
  <c r="P61" i="1"/>
  <c r="H52" i="1"/>
  <c r="H61" i="1"/>
  <c r="P58" i="1"/>
  <c r="P68" i="1"/>
  <c r="H99" i="1"/>
  <c r="P11" i="1"/>
  <c r="P22" i="1"/>
  <c r="P52" i="1"/>
  <c r="H22" i="1"/>
  <c r="H27" i="1"/>
  <c r="H83" i="1"/>
  <c r="I143" i="1"/>
  <c r="P143" i="1" s="1"/>
  <c r="C143" i="1"/>
  <c r="P27" i="1"/>
  <c r="H56" i="1"/>
  <c r="P83" i="1"/>
  <c r="P99" i="1"/>
  <c r="H104" i="1"/>
  <c r="P9" i="1"/>
  <c r="H88" i="1"/>
  <c r="P8" i="1"/>
  <c r="H11" i="1"/>
</calcChain>
</file>

<file path=xl/sharedStrings.xml><?xml version="1.0" encoding="utf-8"?>
<sst xmlns="http://schemas.openxmlformats.org/spreadsheetml/2006/main" count="353" uniqueCount="224">
  <si>
    <t>８ 貸出</t>
    <rPh sb="2" eb="4">
      <t>カシダシ</t>
    </rPh>
    <phoneticPr fontId="3"/>
  </si>
  <si>
    <t>館   名</t>
    <phoneticPr fontId="3"/>
  </si>
  <si>
    <t>登録者数</t>
    <rPh sb="0" eb="3">
      <t>トウロクシャ</t>
    </rPh>
    <rPh sb="3" eb="4">
      <t>スウ</t>
    </rPh>
    <phoneticPr fontId="3"/>
  </si>
  <si>
    <t>個人貸出冊数</t>
    <rPh sb="0" eb="2">
      <t>コジン</t>
    </rPh>
    <rPh sb="2" eb="4">
      <t>カシダシ</t>
    </rPh>
    <rPh sb="4" eb="6">
      <t>サツスウ</t>
    </rPh>
    <phoneticPr fontId="3"/>
  </si>
  <si>
    <t>団体貸出</t>
  </si>
  <si>
    <t>総   計</t>
    <rPh sb="0" eb="1">
      <t>フサ</t>
    </rPh>
    <rPh sb="4" eb="5">
      <t>ケイ</t>
    </rPh>
    <phoneticPr fontId="3"/>
  </si>
  <si>
    <t>登録率</t>
    <rPh sb="0" eb="2">
      <t>トウロク</t>
    </rPh>
    <rPh sb="2" eb="3">
      <t>リツ</t>
    </rPh>
    <phoneticPr fontId="3"/>
  </si>
  <si>
    <t>　　総  計</t>
    <rPh sb="2" eb="3">
      <t>フサ</t>
    </rPh>
    <rPh sb="5" eb="6">
      <t>ケイ</t>
    </rPh>
    <phoneticPr fontId="3"/>
  </si>
  <si>
    <t>人口1人当貸出    冊数</t>
    <rPh sb="0" eb="2">
      <t>ジンコウ</t>
    </rPh>
    <rPh sb="3" eb="4">
      <t>ニン</t>
    </rPh>
    <rPh sb="4" eb="5">
      <t>ア</t>
    </rPh>
    <rPh sb="5" eb="7">
      <t>カシダシ</t>
    </rPh>
    <rPh sb="11" eb="13">
      <t>サッスウ</t>
    </rPh>
    <phoneticPr fontId="3"/>
  </si>
  <si>
    <t>貸出冊数</t>
    <rPh sb="0" eb="2">
      <t>カシダシ</t>
    </rPh>
    <rPh sb="2" eb="4">
      <t>サッスウ</t>
    </rPh>
    <phoneticPr fontId="3"/>
  </si>
  <si>
    <t>団体数</t>
    <rPh sb="0" eb="2">
      <t>ダンタイ</t>
    </rPh>
    <rPh sb="2" eb="3">
      <t>スウ</t>
    </rPh>
    <phoneticPr fontId="3"/>
  </si>
  <si>
    <t>本館・分館</t>
    <rPh sb="0" eb="2">
      <t>ホンカン</t>
    </rPh>
    <rPh sb="3" eb="5">
      <t>ブンカン</t>
    </rPh>
    <phoneticPr fontId="3"/>
  </si>
  <si>
    <t>移動図書館車</t>
    <rPh sb="0" eb="2">
      <t>イドウ</t>
    </rPh>
    <rPh sb="2" eb="5">
      <t>トショカン</t>
    </rPh>
    <rPh sb="5" eb="6">
      <t>シャ</t>
    </rPh>
    <phoneticPr fontId="3"/>
  </si>
  <si>
    <t>う         ち        児       童</t>
    <rPh sb="19" eb="20">
      <t>ジ</t>
    </rPh>
    <rPh sb="27" eb="28">
      <t>ワラベ</t>
    </rPh>
    <phoneticPr fontId="3"/>
  </si>
  <si>
    <t>う      ち     児    童</t>
    <rPh sb="13" eb="14">
      <t>ジ</t>
    </rPh>
    <rPh sb="18" eb="19">
      <t>ワラベ</t>
    </rPh>
    <phoneticPr fontId="3"/>
  </si>
  <si>
    <t>う ち
視 聴 覚資料</t>
    <rPh sb="4" eb="5">
      <t>シ</t>
    </rPh>
    <rPh sb="6" eb="7">
      <t>チョウ</t>
    </rPh>
    <rPh sb="8" eb="9">
      <t>サトル</t>
    </rPh>
    <rPh sb="9" eb="10">
      <t>シ</t>
    </rPh>
    <rPh sb="10" eb="11">
      <t>リョウ</t>
    </rPh>
    <phoneticPr fontId="3"/>
  </si>
  <si>
    <t>う      ち     児     童</t>
    <rPh sb="13" eb="14">
      <t>ジ</t>
    </rPh>
    <rPh sb="19" eb="20">
      <t>ワラベ</t>
    </rPh>
    <phoneticPr fontId="3"/>
  </si>
  <si>
    <t>うち
視聴覚資料</t>
    <rPh sb="3" eb="6">
      <t>シチョウカク</t>
    </rPh>
    <rPh sb="6" eb="8">
      <t>シリョウ</t>
    </rPh>
    <phoneticPr fontId="3"/>
  </si>
  <si>
    <t>人</t>
    <rPh sb="0" eb="1">
      <t>ニン</t>
    </rPh>
    <phoneticPr fontId="3"/>
  </si>
  <si>
    <t>％</t>
    <phoneticPr fontId="3"/>
  </si>
  <si>
    <t>冊</t>
    <rPh sb="0" eb="1">
      <t>サツ</t>
    </rPh>
    <phoneticPr fontId="3"/>
  </si>
  <si>
    <t>点</t>
    <rPh sb="0" eb="1">
      <t>テン</t>
    </rPh>
    <phoneticPr fontId="3"/>
  </si>
  <si>
    <t>冊</t>
  </si>
  <si>
    <t>人口</t>
    <rPh sb="0" eb="2">
      <t>ジンコウ</t>
    </rPh>
    <phoneticPr fontId="3"/>
  </si>
  <si>
    <t>県立長野</t>
    <rPh sb="0" eb="2">
      <t>ケンリツ</t>
    </rPh>
    <phoneticPr fontId="3"/>
  </si>
  <si>
    <t>県立長野</t>
    <rPh sb="0" eb="2">
      <t>ケンリツ</t>
    </rPh>
    <rPh sb="2" eb="4">
      <t>ナガノ</t>
    </rPh>
    <phoneticPr fontId="3"/>
  </si>
  <si>
    <t>長野市立長野</t>
    <rPh sb="0" eb="2">
      <t>ナガノ</t>
    </rPh>
    <rPh sb="2" eb="6">
      <t>シリツナガノ</t>
    </rPh>
    <phoneticPr fontId="3"/>
  </si>
  <si>
    <t>長野市立長野</t>
    <rPh sb="0" eb="2">
      <t>ナガノ</t>
    </rPh>
    <rPh sb="2" eb="3">
      <t>シ</t>
    </rPh>
    <rPh sb="3" eb="4">
      <t>リツ</t>
    </rPh>
    <rPh sb="4" eb="5">
      <t>ナガ</t>
    </rPh>
    <rPh sb="5" eb="6">
      <t>ノ</t>
    </rPh>
    <phoneticPr fontId="3"/>
  </si>
  <si>
    <t>長野市立南部</t>
    <rPh sb="0" eb="2">
      <t>ナガノ</t>
    </rPh>
    <rPh sb="2" eb="6">
      <t>シリツナガノ</t>
    </rPh>
    <phoneticPr fontId="3"/>
  </si>
  <si>
    <t>長野市立南部</t>
    <rPh sb="0" eb="2">
      <t>ナガノ</t>
    </rPh>
    <rPh sb="2" eb="3">
      <t>シ</t>
    </rPh>
    <rPh sb="3" eb="4">
      <t>リツ</t>
    </rPh>
    <rPh sb="4" eb="6">
      <t>ナンブ</t>
    </rPh>
    <phoneticPr fontId="3"/>
  </si>
  <si>
    <t>松本市中央</t>
    <rPh sb="0" eb="3">
      <t>マツモトシ</t>
    </rPh>
    <phoneticPr fontId="3"/>
  </si>
  <si>
    <t>松本市中央</t>
    <rPh sb="0" eb="3">
      <t>マツモトシ</t>
    </rPh>
    <rPh sb="3" eb="5">
      <t>チュウオウ</t>
    </rPh>
    <phoneticPr fontId="3"/>
  </si>
  <si>
    <t>あがたの森</t>
    <rPh sb="4" eb="5">
      <t>モリ</t>
    </rPh>
    <phoneticPr fontId="3"/>
  </si>
  <si>
    <t>鎌田</t>
    <rPh sb="0" eb="2">
      <t>カマタ</t>
    </rPh>
    <phoneticPr fontId="3"/>
  </si>
  <si>
    <t>西部</t>
    <rPh sb="0" eb="2">
      <t>セイブ</t>
    </rPh>
    <phoneticPr fontId="3"/>
  </si>
  <si>
    <t>南部</t>
    <rPh sb="0" eb="1">
      <t>ミナミ</t>
    </rPh>
    <rPh sb="1" eb="2">
      <t>ブ</t>
    </rPh>
    <phoneticPr fontId="3"/>
  </si>
  <si>
    <t>南部</t>
    <rPh sb="0" eb="2">
      <t>ナンブ</t>
    </rPh>
    <phoneticPr fontId="3"/>
  </si>
  <si>
    <t>寿台</t>
    <rPh sb="0" eb="1">
      <t>コトブキ</t>
    </rPh>
    <rPh sb="1" eb="2">
      <t>ダイ</t>
    </rPh>
    <phoneticPr fontId="3"/>
  </si>
  <si>
    <t>本郷</t>
    <rPh sb="0" eb="2">
      <t>ホンゴウ</t>
    </rPh>
    <phoneticPr fontId="3"/>
  </si>
  <si>
    <t>中山文庫</t>
    <rPh sb="0" eb="1">
      <t>ナカ</t>
    </rPh>
    <rPh sb="1" eb="2">
      <t>ヤマ</t>
    </rPh>
    <rPh sb="2" eb="4">
      <t>ブンコ</t>
    </rPh>
    <phoneticPr fontId="3"/>
  </si>
  <si>
    <t>中山文庫</t>
    <rPh sb="0" eb="2">
      <t>ナカヤマ</t>
    </rPh>
    <rPh sb="2" eb="4">
      <t>ブンコ</t>
    </rPh>
    <phoneticPr fontId="3"/>
  </si>
  <si>
    <t>島内</t>
    <rPh sb="0" eb="2">
      <t>シマウチ</t>
    </rPh>
    <phoneticPr fontId="3"/>
  </si>
  <si>
    <t>空港</t>
    <rPh sb="0" eb="2">
      <t>クウコウ</t>
    </rPh>
    <phoneticPr fontId="3"/>
  </si>
  <si>
    <t>波田</t>
    <rPh sb="0" eb="2">
      <t>ハタ</t>
    </rPh>
    <phoneticPr fontId="3"/>
  </si>
  <si>
    <t>梓川</t>
    <rPh sb="0" eb="2">
      <t>アズサガワ</t>
    </rPh>
    <phoneticPr fontId="3"/>
  </si>
  <si>
    <t>上田市立上田</t>
    <rPh sb="0" eb="4">
      <t>ウエダシリツ</t>
    </rPh>
    <rPh sb="4" eb="6">
      <t>ウエダ</t>
    </rPh>
    <phoneticPr fontId="3"/>
  </si>
  <si>
    <t>上田市立丸子</t>
    <rPh sb="0" eb="4">
      <t>ウエダシリツ</t>
    </rPh>
    <rPh sb="4" eb="6">
      <t>マルコ</t>
    </rPh>
    <phoneticPr fontId="3"/>
  </si>
  <si>
    <t>-</t>
  </si>
  <si>
    <t>上田市立丸子金子</t>
    <rPh sb="0" eb="4">
      <t>ウエダシリツ</t>
    </rPh>
    <rPh sb="4" eb="6">
      <t>マルコ</t>
    </rPh>
    <rPh sb="6" eb="8">
      <t>カネコ</t>
    </rPh>
    <phoneticPr fontId="3"/>
  </si>
  <si>
    <t>上田情報
ライブラリー</t>
    <rPh sb="0" eb="2">
      <t>ウエダ</t>
    </rPh>
    <rPh sb="2" eb="4">
      <t>ジョウホウ</t>
    </rPh>
    <phoneticPr fontId="3"/>
  </si>
  <si>
    <t>上田情報ライブラリー</t>
    <rPh sb="0" eb="2">
      <t>ウエダ</t>
    </rPh>
    <rPh sb="2" eb="4">
      <t>ジョウホウ</t>
    </rPh>
    <phoneticPr fontId="3"/>
  </si>
  <si>
    <t>上田市立真田</t>
    <rPh sb="0" eb="1">
      <t>ウエ</t>
    </rPh>
    <rPh sb="1" eb="2">
      <t>タ</t>
    </rPh>
    <rPh sb="2" eb="3">
      <t>シ</t>
    </rPh>
    <rPh sb="3" eb="4">
      <t>リツ</t>
    </rPh>
    <rPh sb="4" eb="5">
      <t>マコト</t>
    </rPh>
    <rPh sb="5" eb="6">
      <t>タ</t>
    </rPh>
    <phoneticPr fontId="3"/>
  </si>
  <si>
    <t>上　田　市　立　真　田　</t>
    <rPh sb="0" eb="1">
      <t>ウエ</t>
    </rPh>
    <rPh sb="2" eb="3">
      <t>タ</t>
    </rPh>
    <rPh sb="4" eb="5">
      <t>シ</t>
    </rPh>
    <rPh sb="6" eb="7">
      <t>リツ</t>
    </rPh>
    <rPh sb="8" eb="9">
      <t>マコト</t>
    </rPh>
    <rPh sb="10" eb="11">
      <t>タ</t>
    </rPh>
    <phoneticPr fontId="3"/>
  </si>
  <si>
    <t>市立岡谷</t>
    <rPh sb="0" eb="2">
      <t>シリツ</t>
    </rPh>
    <rPh sb="2" eb="4">
      <t>オカヤ</t>
    </rPh>
    <phoneticPr fontId="3"/>
  </si>
  <si>
    <t>市立岡谷</t>
    <rPh sb="0" eb="1">
      <t>シ</t>
    </rPh>
    <rPh sb="1" eb="2">
      <t>リツ</t>
    </rPh>
    <rPh sb="2" eb="4">
      <t>オカヤ</t>
    </rPh>
    <phoneticPr fontId="3"/>
  </si>
  <si>
    <t>飯田市立中央</t>
    <rPh sb="0" eb="3">
      <t>イイダシ</t>
    </rPh>
    <rPh sb="3" eb="4">
      <t>リツ</t>
    </rPh>
    <phoneticPr fontId="3"/>
  </si>
  <si>
    <t>飯田市立中央</t>
    <rPh sb="0" eb="3">
      <t>イイダシ</t>
    </rPh>
    <rPh sb="3" eb="4">
      <t>リツ</t>
    </rPh>
    <rPh sb="4" eb="6">
      <t>チュウオウ</t>
    </rPh>
    <phoneticPr fontId="3"/>
  </si>
  <si>
    <t>羽場分館</t>
    <rPh sb="0" eb="2">
      <t>ハバ</t>
    </rPh>
    <rPh sb="2" eb="4">
      <t>ブンカン</t>
    </rPh>
    <phoneticPr fontId="3"/>
  </si>
  <si>
    <t>上郷</t>
    <rPh sb="0" eb="2">
      <t>カミサト</t>
    </rPh>
    <phoneticPr fontId="3"/>
  </si>
  <si>
    <t>丸山分館</t>
    <rPh sb="0" eb="2">
      <t>マルヤマ</t>
    </rPh>
    <rPh sb="2" eb="4">
      <t>ブンカン</t>
    </rPh>
    <phoneticPr fontId="3"/>
  </si>
  <si>
    <t>鼎</t>
    <rPh sb="0" eb="1">
      <t>カナエ</t>
    </rPh>
    <phoneticPr fontId="3"/>
  </si>
  <si>
    <t>東野分館</t>
    <rPh sb="0" eb="2">
      <t>ヒガシノ</t>
    </rPh>
    <rPh sb="2" eb="4">
      <t>ブンカン</t>
    </rPh>
    <phoneticPr fontId="3"/>
  </si>
  <si>
    <t>羽場分館</t>
    <rPh sb="0" eb="2">
      <t>ハバ</t>
    </rPh>
    <rPh sb="2" eb="3">
      <t>ブン</t>
    </rPh>
    <rPh sb="3" eb="4">
      <t>カン</t>
    </rPh>
    <phoneticPr fontId="3"/>
  </si>
  <si>
    <t>座光寺
分　館</t>
    <rPh sb="0" eb="1">
      <t>ザ</t>
    </rPh>
    <rPh sb="1" eb="2">
      <t>コウ</t>
    </rPh>
    <rPh sb="2" eb="3">
      <t>ジ</t>
    </rPh>
    <rPh sb="4" eb="5">
      <t>ブン</t>
    </rPh>
    <rPh sb="6" eb="7">
      <t>カン</t>
    </rPh>
    <phoneticPr fontId="3"/>
  </si>
  <si>
    <t>丸山分館</t>
    <rPh sb="0" eb="2">
      <t>マルヤマ</t>
    </rPh>
    <rPh sb="2" eb="3">
      <t>ブン</t>
    </rPh>
    <rPh sb="3" eb="4">
      <t>カン</t>
    </rPh>
    <phoneticPr fontId="3"/>
  </si>
  <si>
    <t>松尾分館</t>
    <rPh sb="0" eb="2">
      <t>マツオ</t>
    </rPh>
    <rPh sb="2" eb="4">
      <t>ブンカン</t>
    </rPh>
    <phoneticPr fontId="3"/>
  </si>
  <si>
    <t>東野分館</t>
    <rPh sb="0" eb="2">
      <t>ヒガシノ</t>
    </rPh>
    <rPh sb="2" eb="3">
      <t>ブン</t>
    </rPh>
    <rPh sb="3" eb="4">
      <t>カン</t>
    </rPh>
    <phoneticPr fontId="3"/>
  </si>
  <si>
    <t>下久堅
分　館</t>
    <rPh sb="0" eb="1">
      <t>シモ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</si>
  <si>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座光寺分館</t>
    <rPh sb="0" eb="3">
      <t>ザコウジ</t>
    </rPh>
    <rPh sb="3" eb="4">
      <t>ブン</t>
    </rPh>
    <rPh sb="4" eb="5">
      <t>カン</t>
    </rPh>
    <phoneticPr fontId="3"/>
  </si>
  <si>
    <t>上久堅
分　館</t>
    <rPh sb="0" eb="1">
      <t>ウエ</t>
    </rPh>
    <rPh sb="1" eb="2">
      <t>ヒサ</t>
    </rPh>
    <rPh sb="2" eb="3">
      <t>ケン</t>
    </rPh>
    <rPh sb="4" eb="5">
      <t>ブン</t>
    </rPh>
    <rPh sb="6" eb="7">
      <t>カン</t>
    </rPh>
    <phoneticPr fontId="3"/>
  </si>
  <si>
    <t>松尾分館</t>
    <rPh sb="0" eb="2">
      <t>マツオ</t>
    </rPh>
    <rPh sb="2" eb="3">
      <t>ブン</t>
    </rPh>
    <rPh sb="3" eb="4">
      <t>カン</t>
    </rPh>
    <phoneticPr fontId="3"/>
  </si>
  <si>
    <t>千代分館</t>
    <rPh sb="0" eb="2">
      <t>チヨ</t>
    </rPh>
    <rPh sb="2" eb="4">
      <t>ブンカン</t>
    </rPh>
    <phoneticPr fontId="3"/>
  </si>
  <si>
    <t>下久堅分館</t>
    <rPh sb="0" eb="1">
      <t>シモ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</si>
  <si>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龍江分館</t>
    <rPh sb="0" eb="1">
      <t>タツ</t>
    </rPh>
    <rPh sb="1" eb="2">
      <t>エ</t>
    </rPh>
    <rPh sb="2" eb="4">
      <t>ブンカン</t>
    </rPh>
    <phoneticPr fontId="3"/>
  </si>
  <si>
    <t>上久堅分館</t>
    <rPh sb="0" eb="1">
      <t>カミ</t>
    </rPh>
    <rPh sb="1" eb="2">
      <t>ヒサ</t>
    </rPh>
    <rPh sb="2" eb="3">
      <t>カタ</t>
    </rPh>
    <rPh sb="3" eb="4">
      <t>ブン</t>
    </rPh>
    <rPh sb="4" eb="5">
      <t>カン</t>
    </rPh>
    <phoneticPr fontId="3"/>
  </si>
  <si>
    <t>竜丘分館</t>
    <rPh sb="0" eb="1">
      <t>タツ</t>
    </rPh>
    <rPh sb="1" eb="2">
      <t>オカ</t>
    </rPh>
    <rPh sb="2" eb="4">
      <t>ブンカン</t>
    </rPh>
    <phoneticPr fontId="3"/>
  </si>
  <si>
    <t>千代分館</t>
    <rPh sb="0" eb="2">
      <t>チヨ</t>
    </rPh>
    <rPh sb="2" eb="3">
      <t>ブン</t>
    </rPh>
    <rPh sb="3" eb="4">
      <t>カン</t>
    </rPh>
    <phoneticPr fontId="3"/>
  </si>
  <si>
    <t>川路分館</t>
    <rPh sb="0" eb="2">
      <t>カワジ</t>
    </rPh>
    <rPh sb="2" eb="4">
      <t>ブンカン</t>
    </rPh>
    <phoneticPr fontId="3"/>
  </si>
  <si>
    <t>龍江分館</t>
    <rPh sb="0" eb="1">
      <t>タツ</t>
    </rPh>
    <rPh sb="1" eb="2">
      <t>エ</t>
    </rPh>
    <rPh sb="2" eb="3">
      <t>ブン</t>
    </rPh>
    <rPh sb="3" eb="4">
      <t>カン</t>
    </rPh>
    <phoneticPr fontId="3"/>
  </si>
  <si>
    <t>三穂分館</t>
    <rPh sb="0" eb="1">
      <t>ミ</t>
    </rPh>
    <rPh sb="1" eb="2">
      <t>ホ</t>
    </rPh>
    <rPh sb="2" eb="4">
      <t>ブンカン</t>
    </rPh>
    <phoneticPr fontId="3"/>
  </si>
  <si>
    <t>竜丘分館</t>
    <rPh sb="0" eb="1">
      <t>リュウ</t>
    </rPh>
    <rPh sb="1" eb="2">
      <t>オカ</t>
    </rPh>
    <rPh sb="2" eb="4">
      <t>ブンカン</t>
    </rPh>
    <phoneticPr fontId="3"/>
  </si>
  <si>
    <t>山本分館</t>
    <rPh sb="0" eb="2">
      <t>ヤマモト</t>
    </rPh>
    <rPh sb="2" eb="4">
      <t>ブンカン</t>
    </rPh>
    <phoneticPr fontId="3"/>
  </si>
  <si>
    <t>川路分館</t>
    <rPh sb="0" eb="2">
      <t>カワジ</t>
    </rPh>
    <rPh sb="2" eb="3">
      <t>ブン</t>
    </rPh>
    <rPh sb="3" eb="4">
      <t>カン</t>
    </rPh>
    <phoneticPr fontId="3"/>
  </si>
  <si>
    <t>伊賀良
分　館</t>
    <rPh sb="0" eb="2">
      <t>イガ</t>
    </rPh>
    <rPh sb="2" eb="3">
      <t>ヨ</t>
    </rPh>
    <rPh sb="4" eb="5">
      <t>ブン</t>
    </rPh>
    <rPh sb="6" eb="7">
      <t>カン</t>
    </rPh>
    <phoneticPr fontId="3"/>
  </si>
  <si>
    <t>三穂分館</t>
    <rPh sb="0" eb="2">
      <t>ミホ</t>
    </rPh>
    <rPh sb="2" eb="4">
      <t>ブンカン</t>
    </rPh>
    <phoneticPr fontId="3"/>
  </si>
  <si>
    <t>上村分館</t>
    <rPh sb="0" eb="2">
      <t>カミムラ</t>
    </rPh>
    <rPh sb="2" eb="4">
      <t>ブンカン</t>
    </rPh>
    <phoneticPr fontId="3"/>
  </si>
  <si>
    <t>南信濃
分　館</t>
    <rPh sb="0" eb="1">
      <t>ミナミ</t>
    </rPh>
    <rPh sb="1" eb="3">
      <t>シナノ</t>
    </rPh>
    <rPh sb="4" eb="5">
      <t>ブン</t>
    </rPh>
    <rPh sb="6" eb="7">
      <t>カン</t>
    </rPh>
    <phoneticPr fontId="3"/>
  </si>
  <si>
    <t>伊賀良分館</t>
    <rPh sb="0" eb="2">
      <t>イガ</t>
    </rPh>
    <rPh sb="2" eb="3">
      <t>リョウ</t>
    </rPh>
    <rPh sb="3" eb="4">
      <t>ブン</t>
    </rPh>
    <rPh sb="4" eb="5">
      <t>カン</t>
    </rPh>
    <phoneticPr fontId="3"/>
  </si>
  <si>
    <t>飯田市立上郷</t>
    <rPh sb="0" eb="4">
      <t>イイダシリツ</t>
    </rPh>
    <rPh sb="4" eb="5">
      <t>ウエ</t>
    </rPh>
    <rPh sb="5" eb="6">
      <t>サト</t>
    </rPh>
    <phoneticPr fontId="3"/>
  </si>
  <si>
    <t>上村分館</t>
    <rPh sb="0" eb="2">
      <t>カミムラ</t>
    </rPh>
    <rPh sb="2" eb="3">
      <t>ブン</t>
    </rPh>
    <rPh sb="3" eb="4">
      <t>カン</t>
    </rPh>
    <phoneticPr fontId="3"/>
  </si>
  <si>
    <t>飯田市立鼎</t>
    <rPh sb="0" eb="4">
      <t>イイダシリツ</t>
    </rPh>
    <rPh sb="4" eb="5">
      <t>カナエ</t>
    </rPh>
    <phoneticPr fontId="3"/>
  </si>
  <si>
    <t>南信濃分館</t>
    <rPh sb="0" eb="3">
      <t>ミナミシナノ</t>
    </rPh>
    <rPh sb="3" eb="4">
      <t>ブン</t>
    </rPh>
    <rPh sb="4" eb="5">
      <t>カン</t>
    </rPh>
    <phoneticPr fontId="3"/>
  </si>
  <si>
    <t>諏訪市</t>
    <rPh sb="0" eb="3">
      <t>スワシ</t>
    </rPh>
    <phoneticPr fontId="3"/>
  </si>
  <si>
    <t>信州風樹
文　　庫</t>
    <rPh sb="0" eb="2">
      <t>シンシュウ</t>
    </rPh>
    <rPh sb="2" eb="3">
      <t>カゼ</t>
    </rPh>
    <rPh sb="3" eb="4">
      <t>ジュ</t>
    </rPh>
    <rPh sb="5" eb="6">
      <t>ブン</t>
    </rPh>
    <rPh sb="8" eb="9">
      <t>コ</t>
    </rPh>
    <phoneticPr fontId="3"/>
  </si>
  <si>
    <t>信州風樹文庫</t>
    <rPh sb="0" eb="2">
      <t>シンシュウ</t>
    </rPh>
    <rPh sb="2" eb="3">
      <t>カゼ</t>
    </rPh>
    <rPh sb="3" eb="4">
      <t>ジュ</t>
    </rPh>
    <rPh sb="4" eb="6">
      <t>ブンコ</t>
    </rPh>
    <phoneticPr fontId="3"/>
  </si>
  <si>
    <t>市立須坂</t>
    <rPh sb="0" eb="2">
      <t>シリツ</t>
    </rPh>
    <rPh sb="2" eb="4">
      <t>スザカ</t>
    </rPh>
    <phoneticPr fontId="3"/>
  </si>
  <si>
    <t>市立小諸</t>
    <rPh sb="0" eb="2">
      <t>シリツ</t>
    </rPh>
    <rPh sb="2" eb="4">
      <t>コモロ</t>
    </rPh>
    <phoneticPr fontId="3"/>
  </si>
  <si>
    <t>伊那市立伊那</t>
    <rPh sb="0" eb="4">
      <t>イナシリツ</t>
    </rPh>
    <rPh sb="4" eb="6">
      <t>イナ</t>
    </rPh>
    <phoneticPr fontId="3"/>
  </si>
  <si>
    <t>伊那市立高遠町</t>
    <rPh sb="0" eb="4">
      <t>イナシリツ</t>
    </rPh>
    <rPh sb="4" eb="6">
      <t>タカトオ</t>
    </rPh>
    <rPh sb="6" eb="7">
      <t>マチ</t>
    </rPh>
    <phoneticPr fontId="3"/>
  </si>
  <si>
    <t>駒ケ根市立</t>
    <rPh sb="0" eb="3">
      <t>コマガネ</t>
    </rPh>
    <rPh sb="3" eb="5">
      <t>シリツ</t>
    </rPh>
    <phoneticPr fontId="3"/>
  </si>
  <si>
    <t>東伊那
分　館</t>
    <rPh sb="0" eb="1">
      <t>ヒガシ</t>
    </rPh>
    <rPh sb="1" eb="3">
      <t>イナ</t>
    </rPh>
    <rPh sb="4" eb="5">
      <t>ブン</t>
    </rPh>
    <rPh sb="6" eb="7">
      <t>カン</t>
    </rPh>
    <phoneticPr fontId="3"/>
  </si>
  <si>
    <t>東伊那分館</t>
    <rPh sb="0" eb="1">
      <t>ヒガシ</t>
    </rPh>
    <rPh sb="1" eb="3">
      <t>イナ</t>
    </rPh>
    <rPh sb="3" eb="5">
      <t>ブンカン</t>
    </rPh>
    <phoneticPr fontId="3"/>
  </si>
  <si>
    <t>中沢分館</t>
    <rPh sb="0" eb="2">
      <t>ナカザワ</t>
    </rPh>
    <rPh sb="2" eb="4">
      <t>ブンカン</t>
    </rPh>
    <phoneticPr fontId="3"/>
  </si>
  <si>
    <t>中野市立</t>
    <rPh sb="0" eb="4">
      <t>ナカノシリツ</t>
    </rPh>
    <phoneticPr fontId="3"/>
  </si>
  <si>
    <t>北部分館</t>
    <rPh sb="0" eb="2">
      <t>ホクブ</t>
    </rPh>
    <rPh sb="2" eb="3">
      <t>ブン</t>
    </rPh>
    <rPh sb="3" eb="4">
      <t>カン</t>
    </rPh>
    <phoneticPr fontId="3"/>
  </si>
  <si>
    <t>西部分館</t>
    <rPh sb="0" eb="2">
      <t>セイブ</t>
    </rPh>
    <rPh sb="2" eb="3">
      <t>ブン</t>
    </rPh>
    <rPh sb="3" eb="4">
      <t>カン</t>
    </rPh>
    <phoneticPr fontId="3"/>
  </si>
  <si>
    <t>豊田分館</t>
    <rPh sb="0" eb="2">
      <t>トヨダ</t>
    </rPh>
    <rPh sb="2" eb="3">
      <t>ブン</t>
    </rPh>
    <rPh sb="3" eb="4">
      <t>カン</t>
    </rPh>
    <phoneticPr fontId="3"/>
  </si>
  <si>
    <t>市立大町</t>
    <rPh sb="0" eb="2">
      <t>シリツ</t>
    </rPh>
    <rPh sb="2" eb="4">
      <t>オオマチ</t>
    </rPh>
    <phoneticPr fontId="3"/>
  </si>
  <si>
    <t>市立大町</t>
    <rPh sb="0" eb="1">
      <t>シ</t>
    </rPh>
    <rPh sb="1" eb="2">
      <t>リツ</t>
    </rPh>
    <rPh sb="2" eb="4">
      <t>オオマチ</t>
    </rPh>
    <phoneticPr fontId="3"/>
  </si>
  <si>
    <t>市立飯山</t>
    <rPh sb="0" eb="2">
      <t>シリツ</t>
    </rPh>
    <rPh sb="2" eb="4">
      <t>イイヤマ</t>
    </rPh>
    <phoneticPr fontId="3"/>
  </si>
  <si>
    <t>市立飯山</t>
    <rPh sb="0" eb="1">
      <t>シ</t>
    </rPh>
    <rPh sb="1" eb="2">
      <t>リツ</t>
    </rPh>
    <rPh sb="2" eb="4">
      <t>イイヤマ</t>
    </rPh>
    <phoneticPr fontId="3"/>
  </si>
  <si>
    <t>茅野市</t>
    <rPh sb="0" eb="3">
      <t>チノシリツ</t>
    </rPh>
    <phoneticPr fontId="3"/>
  </si>
  <si>
    <t>茅野市</t>
    <rPh sb="0" eb="3">
      <t>チノシ</t>
    </rPh>
    <phoneticPr fontId="3"/>
  </si>
  <si>
    <t>塩尻市立</t>
    <rPh sb="0" eb="4">
      <t>シオジリシリツ</t>
    </rPh>
    <phoneticPr fontId="3"/>
  </si>
  <si>
    <t>塩尻市立</t>
    <rPh sb="0" eb="3">
      <t>シオジリシ</t>
    </rPh>
    <rPh sb="3" eb="4">
      <t>リツ</t>
    </rPh>
    <phoneticPr fontId="3"/>
  </si>
  <si>
    <t>広丘図書館</t>
    <phoneticPr fontId="3"/>
  </si>
  <si>
    <t>北小野
分　館</t>
    <rPh sb="0" eb="1">
      <t>キタ</t>
    </rPh>
    <rPh sb="1" eb="3">
      <t>オノ</t>
    </rPh>
    <rPh sb="4" eb="5">
      <t>ブン</t>
    </rPh>
    <rPh sb="6" eb="7">
      <t>カン</t>
    </rPh>
    <phoneticPr fontId="3"/>
  </si>
  <si>
    <t>北小野分館</t>
    <rPh sb="0" eb="1">
      <t>キタ</t>
    </rPh>
    <rPh sb="1" eb="3">
      <t>オノ</t>
    </rPh>
    <rPh sb="3" eb="4">
      <t>ブン</t>
    </rPh>
    <rPh sb="4" eb="5">
      <t>カン</t>
    </rPh>
    <phoneticPr fontId="3"/>
  </si>
  <si>
    <t>片丘分館</t>
    <rPh sb="0" eb="1">
      <t>カタオカ</t>
    </rPh>
    <rPh sb="1" eb="2">
      <t>オカ</t>
    </rPh>
    <rPh sb="2" eb="4">
      <t>ブンカン</t>
    </rPh>
    <phoneticPr fontId="3"/>
  </si>
  <si>
    <t>片丘分館</t>
    <rPh sb="0" eb="2">
      <t>カタオカ</t>
    </rPh>
    <rPh sb="2" eb="4">
      <t>ブンカン</t>
    </rPh>
    <phoneticPr fontId="3"/>
  </si>
  <si>
    <t>塩尻東
分　館</t>
    <rPh sb="0" eb="2">
      <t>シオジリ</t>
    </rPh>
    <rPh sb="2" eb="3">
      <t>ヒガシ</t>
    </rPh>
    <rPh sb="4" eb="5">
      <t>ブン</t>
    </rPh>
    <rPh sb="6" eb="7">
      <t>カン</t>
    </rPh>
    <phoneticPr fontId="3"/>
  </si>
  <si>
    <t>塩尻東分館</t>
    <rPh sb="0" eb="2">
      <t>シオジリ</t>
    </rPh>
    <rPh sb="2" eb="3">
      <t>ヒガシ</t>
    </rPh>
    <rPh sb="3" eb="4">
      <t>ブン</t>
    </rPh>
    <rPh sb="4" eb="5">
      <t>カン</t>
    </rPh>
    <phoneticPr fontId="3"/>
  </si>
  <si>
    <t>宗賀分館</t>
    <rPh sb="0" eb="1">
      <t>ソウ</t>
    </rPh>
    <rPh sb="1" eb="2">
      <t>ガ</t>
    </rPh>
    <rPh sb="2" eb="4">
      <t>ブンカン</t>
    </rPh>
    <phoneticPr fontId="3"/>
  </si>
  <si>
    <t>宗賀分館</t>
    <rPh sb="0" eb="1">
      <t>ソウ</t>
    </rPh>
    <rPh sb="1" eb="2">
      <t>ガ</t>
    </rPh>
    <rPh sb="2" eb="3">
      <t>ブン</t>
    </rPh>
    <rPh sb="3" eb="4">
      <t>カン</t>
    </rPh>
    <phoneticPr fontId="3"/>
  </si>
  <si>
    <t>洗馬分館</t>
    <rPh sb="0" eb="1">
      <t>セバ</t>
    </rPh>
    <rPh sb="1" eb="2">
      <t>ウマ</t>
    </rPh>
    <rPh sb="2" eb="4">
      <t>ブンカン</t>
    </rPh>
    <phoneticPr fontId="3"/>
  </si>
  <si>
    <t>洗馬分館</t>
    <rPh sb="0" eb="1">
      <t>アラ</t>
    </rPh>
    <rPh sb="1" eb="2">
      <t>ウマ</t>
    </rPh>
    <rPh sb="2" eb="3">
      <t>ブン</t>
    </rPh>
    <rPh sb="3" eb="4">
      <t>カン</t>
    </rPh>
    <phoneticPr fontId="3"/>
  </si>
  <si>
    <t>吉田分館</t>
    <rPh sb="0" eb="2">
      <t>ヨシダ</t>
    </rPh>
    <rPh sb="2" eb="4">
      <t>ブンカン</t>
    </rPh>
    <phoneticPr fontId="3"/>
  </si>
  <si>
    <t>吉田分館</t>
    <rPh sb="0" eb="2">
      <t>ヨシダ</t>
    </rPh>
    <rPh sb="2" eb="3">
      <t>ブン</t>
    </rPh>
    <rPh sb="3" eb="4">
      <t>カン</t>
    </rPh>
    <phoneticPr fontId="3"/>
  </si>
  <si>
    <t>楢川分館</t>
    <rPh sb="0" eb="2">
      <t>ナラカワ</t>
    </rPh>
    <rPh sb="2" eb="4">
      <t>ブンカン</t>
    </rPh>
    <phoneticPr fontId="3"/>
  </si>
  <si>
    <t>楢川分館</t>
    <rPh sb="0" eb="2">
      <t>ナラカワ</t>
    </rPh>
    <rPh sb="2" eb="3">
      <t>ブン</t>
    </rPh>
    <rPh sb="3" eb="4">
      <t>カン</t>
    </rPh>
    <phoneticPr fontId="3"/>
  </si>
  <si>
    <t>佐久市立中央</t>
    <rPh sb="0" eb="4">
      <t>サクシリツ</t>
    </rPh>
    <rPh sb="4" eb="6">
      <t>チュウオウ</t>
    </rPh>
    <phoneticPr fontId="3"/>
  </si>
  <si>
    <t>佐久市中央</t>
    <rPh sb="0" eb="3">
      <t>サクシ</t>
    </rPh>
    <rPh sb="3" eb="5">
      <t>チュウオウ</t>
    </rPh>
    <phoneticPr fontId="3"/>
  </si>
  <si>
    <t>サングリモ中込</t>
    <rPh sb="5" eb="7">
      <t>ナカゴミ</t>
    </rPh>
    <phoneticPr fontId="3"/>
  </si>
  <si>
    <t>佐久市立臼田</t>
    <rPh sb="0" eb="4">
      <t>サクシリツ</t>
    </rPh>
    <rPh sb="4" eb="6">
      <t>ウスダ</t>
    </rPh>
    <phoneticPr fontId="3"/>
  </si>
  <si>
    <t>佐久市立臼田</t>
    <rPh sb="0" eb="3">
      <t>サクシ</t>
    </rPh>
    <rPh sb="3" eb="4">
      <t>リツ</t>
    </rPh>
    <rPh sb="4" eb="6">
      <t>ウスダ</t>
    </rPh>
    <phoneticPr fontId="3"/>
  </si>
  <si>
    <t>佐久市立浅科</t>
    <rPh sb="0" eb="4">
      <t>サクシリツ</t>
    </rPh>
    <rPh sb="4" eb="6">
      <t>アサシナ</t>
    </rPh>
    <phoneticPr fontId="3"/>
  </si>
  <si>
    <t>佐久市立浅科</t>
    <rPh sb="0" eb="3">
      <t>サクシ</t>
    </rPh>
    <rPh sb="3" eb="4">
      <t>リツ</t>
    </rPh>
    <rPh sb="4" eb="6">
      <t>アサシナ</t>
    </rPh>
    <phoneticPr fontId="3"/>
  </si>
  <si>
    <t>佐久市立望月</t>
    <rPh sb="0" eb="4">
      <t>サクシリツ</t>
    </rPh>
    <rPh sb="4" eb="6">
      <t>モチヅキ</t>
    </rPh>
    <phoneticPr fontId="3"/>
  </si>
  <si>
    <t>佐久市立望月</t>
    <rPh sb="0" eb="3">
      <t>サクシ</t>
    </rPh>
    <rPh sb="3" eb="4">
      <t>リツ</t>
    </rPh>
    <rPh sb="4" eb="6">
      <t>モチヅキ</t>
    </rPh>
    <phoneticPr fontId="3"/>
  </si>
  <si>
    <t>千曲市立更埴</t>
    <rPh sb="0" eb="2">
      <t>チクマ</t>
    </rPh>
    <rPh sb="2" eb="4">
      <t>シリツ</t>
    </rPh>
    <rPh sb="4" eb="6">
      <t>コウショク</t>
    </rPh>
    <phoneticPr fontId="3"/>
  </si>
  <si>
    <t>千曲市立更埴</t>
    <rPh sb="0" eb="2">
      <t>チクマ</t>
    </rPh>
    <rPh sb="2" eb="3">
      <t>シ</t>
    </rPh>
    <rPh sb="3" eb="4">
      <t>リツ</t>
    </rPh>
    <rPh sb="4" eb="6">
      <t>コウショク</t>
    </rPh>
    <phoneticPr fontId="3"/>
  </si>
  <si>
    <t>更埴西</t>
    <rPh sb="0" eb="2">
      <t>コウショク</t>
    </rPh>
    <rPh sb="2" eb="3">
      <t>ニシ</t>
    </rPh>
    <phoneticPr fontId="3"/>
  </si>
  <si>
    <t>千曲市立更埴西</t>
    <rPh sb="0" eb="2">
      <t>チクマ</t>
    </rPh>
    <rPh sb="2" eb="4">
      <t>シリツ</t>
    </rPh>
    <rPh sb="4" eb="6">
      <t>コウショク</t>
    </rPh>
    <rPh sb="6" eb="7">
      <t>ニシ</t>
    </rPh>
    <phoneticPr fontId="3"/>
  </si>
  <si>
    <t>千曲市立戸倉</t>
    <rPh sb="0" eb="2">
      <t>チクマシ</t>
    </rPh>
    <rPh sb="2" eb="3">
      <t>シ</t>
    </rPh>
    <rPh sb="3" eb="4">
      <t>リツ</t>
    </rPh>
    <rPh sb="4" eb="6">
      <t>トグラ</t>
    </rPh>
    <phoneticPr fontId="3"/>
  </si>
  <si>
    <t>千曲市立戸倉</t>
    <rPh sb="0" eb="2">
      <t>チクマ</t>
    </rPh>
    <rPh sb="2" eb="3">
      <t>シ</t>
    </rPh>
    <rPh sb="3" eb="4">
      <t>リツ</t>
    </rPh>
    <rPh sb="4" eb="5">
      <t>ト</t>
    </rPh>
    <rPh sb="5" eb="6">
      <t>クラ</t>
    </rPh>
    <phoneticPr fontId="3"/>
  </si>
  <si>
    <t>東御市立</t>
    <rPh sb="0" eb="1">
      <t>トウ</t>
    </rPh>
    <rPh sb="1" eb="2">
      <t>オン</t>
    </rPh>
    <rPh sb="2" eb="4">
      <t>サクシリツ</t>
    </rPh>
    <phoneticPr fontId="3"/>
  </si>
  <si>
    <t>東御市立</t>
    <rPh sb="0" eb="1">
      <t>トウ</t>
    </rPh>
    <rPh sb="1" eb="2">
      <t>ミ</t>
    </rPh>
    <rPh sb="2" eb="3">
      <t>シ</t>
    </rPh>
    <rPh sb="3" eb="4">
      <t>リツ</t>
    </rPh>
    <phoneticPr fontId="3"/>
  </si>
  <si>
    <t>安曇野市中央</t>
    <rPh sb="4" eb="6">
      <t>チュウオウ</t>
    </rPh>
    <phoneticPr fontId="3"/>
  </si>
  <si>
    <t>安曇野市中央</t>
    <rPh sb="0" eb="3">
      <t>アズミノ</t>
    </rPh>
    <rPh sb="3" eb="4">
      <t>シ</t>
    </rPh>
    <rPh sb="4" eb="6">
      <t>チュウオウ</t>
    </rPh>
    <phoneticPr fontId="3"/>
  </si>
  <si>
    <t>豊科</t>
  </si>
  <si>
    <t>三郷</t>
  </si>
  <si>
    <t>堀金</t>
  </si>
  <si>
    <t>明科</t>
  </si>
  <si>
    <t>小海町</t>
    <rPh sb="0" eb="3">
      <t>コウミマチ</t>
    </rPh>
    <phoneticPr fontId="3"/>
  </si>
  <si>
    <t>佐久穂町立</t>
    <rPh sb="0" eb="2">
      <t>サク</t>
    </rPh>
    <rPh sb="2" eb="3">
      <t>ホ</t>
    </rPh>
    <rPh sb="3" eb="4">
      <t>マチリツ</t>
    </rPh>
    <rPh sb="4" eb="5">
      <t>リツ</t>
    </rPh>
    <phoneticPr fontId="3"/>
  </si>
  <si>
    <t>佐久穂町</t>
    <rPh sb="0" eb="2">
      <t>サク</t>
    </rPh>
    <rPh sb="2" eb="3">
      <t>ホ</t>
    </rPh>
    <rPh sb="3" eb="4">
      <t>マチ</t>
    </rPh>
    <phoneticPr fontId="3"/>
  </si>
  <si>
    <t>軽井沢町立中軽井沢</t>
    <rPh sb="0" eb="3">
      <t>カルイザワ</t>
    </rPh>
    <rPh sb="3" eb="5">
      <t>マチリツ</t>
    </rPh>
    <rPh sb="5" eb="6">
      <t>ナカ</t>
    </rPh>
    <rPh sb="6" eb="9">
      <t>カルイザワ</t>
    </rPh>
    <phoneticPr fontId="3"/>
  </si>
  <si>
    <t>軽井沢町立</t>
    <rPh sb="0" eb="3">
      <t>カルイザワ</t>
    </rPh>
    <rPh sb="3" eb="5">
      <t>チョウリツ</t>
    </rPh>
    <phoneticPr fontId="3"/>
  </si>
  <si>
    <t>軽井沢町立
離山</t>
    <rPh sb="0" eb="3">
      <t>カルイザワ</t>
    </rPh>
    <rPh sb="3" eb="5">
      <t>マチリツ</t>
    </rPh>
    <rPh sb="6" eb="7">
      <t>ハナ</t>
    </rPh>
    <rPh sb="7" eb="8">
      <t>ヤマ</t>
    </rPh>
    <phoneticPr fontId="3"/>
  </si>
  <si>
    <t>御代田町立</t>
    <rPh sb="0" eb="3">
      <t>ミヨタ</t>
    </rPh>
    <rPh sb="3" eb="4">
      <t>チョウ</t>
    </rPh>
    <rPh sb="4" eb="5">
      <t>リツ</t>
    </rPh>
    <phoneticPr fontId="3"/>
  </si>
  <si>
    <t>御代田町立</t>
    <rPh sb="0" eb="3">
      <t>ミヨタ</t>
    </rPh>
    <rPh sb="3" eb="5">
      <t>チョウリツ</t>
    </rPh>
    <phoneticPr fontId="3"/>
  </si>
  <si>
    <t>下諏訪町立</t>
    <rPh sb="0" eb="3">
      <t>シモスワ</t>
    </rPh>
    <rPh sb="3" eb="5">
      <t>マチリツ</t>
    </rPh>
    <phoneticPr fontId="3"/>
  </si>
  <si>
    <t>下諏訪町立</t>
    <rPh sb="0" eb="4">
      <t>シモスワマチ</t>
    </rPh>
    <rPh sb="4" eb="5">
      <t>リツ</t>
    </rPh>
    <phoneticPr fontId="3"/>
  </si>
  <si>
    <t>富士見町</t>
    <rPh sb="0" eb="4">
      <t>フジミマチ</t>
    </rPh>
    <phoneticPr fontId="3"/>
  </si>
  <si>
    <t>辰野町立辰野</t>
    <rPh sb="0" eb="2">
      <t>タツノ</t>
    </rPh>
    <rPh sb="2" eb="4">
      <t>チョウリツ</t>
    </rPh>
    <rPh sb="4" eb="6">
      <t>タツノ</t>
    </rPh>
    <phoneticPr fontId="3"/>
  </si>
  <si>
    <t>辰野町立辰野</t>
    <rPh sb="0" eb="3">
      <t>タツノマチ</t>
    </rPh>
    <rPh sb="3" eb="4">
      <t>リツ</t>
    </rPh>
    <rPh sb="4" eb="6">
      <t>タツノ</t>
    </rPh>
    <phoneticPr fontId="3"/>
  </si>
  <si>
    <t>辰野町立小野　</t>
    <rPh sb="0" eb="2">
      <t>タツノ</t>
    </rPh>
    <rPh sb="2" eb="4">
      <t>チョウリツ</t>
    </rPh>
    <rPh sb="4" eb="6">
      <t>オノ</t>
    </rPh>
    <phoneticPr fontId="3"/>
  </si>
  <si>
    <t>小野図書館</t>
    <rPh sb="0" eb="2">
      <t>オノ</t>
    </rPh>
    <rPh sb="2" eb="4">
      <t>トショ</t>
    </rPh>
    <rPh sb="4" eb="5">
      <t>カン</t>
    </rPh>
    <phoneticPr fontId="3"/>
  </si>
  <si>
    <t>箕輪町</t>
    <rPh sb="0" eb="3">
      <t>ミノワマチ</t>
    </rPh>
    <phoneticPr fontId="3"/>
  </si>
  <si>
    <t>飯島町</t>
    <rPh sb="0" eb="3">
      <t>イイジママチ</t>
    </rPh>
    <phoneticPr fontId="3"/>
  </si>
  <si>
    <t>松川町</t>
    <rPh sb="0" eb="3">
      <t>マツカワマチ</t>
    </rPh>
    <phoneticPr fontId="3"/>
  </si>
  <si>
    <t>高森町立</t>
    <rPh sb="0" eb="2">
      <t>タカモリ</t>
    </rPh>
    <rPh sb="2" eb="4">
      <t>マチリツ</t>
    </rPh>
    <phoneticPr fontId="3"/>
  </si>
  <si>
    <t>高森町立</t>
    <rPh sb="0" eb="3">
      <t>タカモリマチ</t>
    </rPh>
    <rPh sb="3" eb="4">
      <t>リツ</t>
    </rPh>
    <phoneticPr fontId="3"/>
  </si>
  <si>
    <t>阿南町立</t>
    <rPh sb="0" eb="2">
      <t>アナン</t>
    </rPh>
    <rPh sb="2" eb="4">
      <t>マチリツ</t>
    </rPh>
    <phoneticPr fontId="3"/>
  </si>
  <si>
    <t>阿南町立</t>
    <rPh sb="0" eb="3">
      <t>アナンチョウ</t>
    </rPh>
    <rPh sb="3" eb="4">
      <t>リツ</t>
    </rPh>
    <phoneticPr fontId="3"/>
  </si>
  <si>
    <t>木曽町</t>
    <rPh sb="0" eb="3">
      <t>キソマチ</t>
    </rPh>
    <phoneticPr fontId="3"/>
  </si>
  <si>
    <t>池田町</t>
    <rPh sb="0" eb="2">
      <t>イケダ</t>
    </rPh>
    <rPh sb="2" eb="3">
      <t>マチリツ</t>
    </rPh>
    <phoneticPr fontId="3"/>
  </si>
  <si>
    <t>池田町</t>
    <rPh sb="0" eb="2">
      <t>イケダ</t>
    </rPh>
    <rPh sb="2" eb="3">
      <t>チョウ</t>
    </rPh>
    <phoneticPr fontId="3"/>
  </si>
  <si>
    <t>坂城町立</t>
    <rPh sb="0" eb="2">
      <t>サカキ</t>
    </rPh>
    <rPh sb="2" eb="4">
      <t>マチリツ</t>
    </rPh>
    <phoneticPr fontId="3"/>
  </si>
  <si>
    <t>坂城町立</t>
    <rPh sb="0" eb="3">
      <t>サカキマチ</t>
    </rPh>
    <rPh sb="3" eb="4">
      <t>リツ</t>
    </rPh>
    <phoneticPr fontId="3"/>
  </si>
  <si>
    <t>小布施町立</t>
    <rPh sb="0" eb="3">
      <t>オブセ</t>
    </rPh>
    <rPh sb="3" eb="5">
      <t>マチリツ</t>
    </rPh>
    <phoneticPr fontId="3"/>
  </si>
  <si>
    <t>小布施町立</t>
    <rPh sb="0" eb="3">
      <t>オブセ</t>
    </rPh>
    <rPh sb="3" eb="5">
      <t>チョウリツ</t>
    </rPh>
    <phoneticPr fontId="3"/>
  </si>
  <si>
    <t>山ノ内町立
蟻川</t>
    <rPh sb="0" eb="3">
      <t>ヤマノウチ</t>
    </rPh>
    <rPh sb="3" eb="5">
      <t>マチリツ</t>
    </rPh>
    <rPh sb="6" eb="7">
      <t>アリ</t>
    </rPh>
    <rPh sb="7" eb="8">
      <t>カワ</t>
    </rPh>
    <phoneticPr fontId="3"/>
  </si>
  <si>
    <t>山ノ内町立蟻川</t>
    <rPh sb="0" eb="1">
      <t>ヤマ</t>
    </rPh>
    <rPh sb="2" eb="3">
      <t>ウチ</t>
    </rPh>
    <rPh sb="3" eb="5">
      <t>チョウリツ</t>
    </rPh>
    <rPh sb="5" eb="7">
      <t>アリカワ</t>
    </rPh>
    <phoneticPr fontId="3"/>
  </si>
  <si>
    <t>川上村文化
センター</t>
    <rPh sb="0" eb="3">
      <t>カワカミムラ</t>
    </rPh>
    <rPh sb="3" eb="5">
      <t>ブンカ</t>
    </rPh>
    <phoneticPr fontId="3"/>
  </si>
  <si>
    <t>川上村文化センター</t>
    <rPh sb="0" eb="3">
      <t>カワカミムラ</t>
    </rPh>
    <rPh sb="3" eb="5">
      <t>ブンカ</t>
    </rPh>
    <phoneticPr fontId="3"/>
  </si>
  <si>
    <t>南牧村</t>
    <rPh sb="0" eb="3">
      <t>ミナミマキムラ</t>
    </rPh>
    <phoneticPr fontId="3"/>
  </si>
  <si>
    <t>南相木村立
ふれあい</t>
    <rPh sb="0" eb="4">
      <t>ミナミマキムラ</t>
    </rPh>
    <rPh sb="4" eb="5">
      <t>リツ</t>
    </rPh>
    <phoneticPr fontId="3"/>
  </si>
  <si>
    <t>南相木村立</t>
    <rPh sb="0" eb="4">
      <t>ミナミアイキムラ</t>
    </rPh>
    <rPh sb="4" eb="5">
      <t>リツ</t>
    </rPh>
    <phoneticPr fontId="3"/>
  </si>
  <si>
    <t>青木村</t>
    <rPh sb="0" eb="2">
      <t>アオキ</t>
    </rPh>
    <rPh sb="2" eb="3">
      <t>ムラ</t>
    </rPh>
    <phoneticPr fontId="3"/>
  </si>
  <si>
    <t>青木村</t>
    <rPh sb="0" eb="3">
      <t>アオキムラ</t>
    </rPh>
    <phoneticPr fontId="3"/>
  </si>
  <si>
    <t>原村</t>
    <rPh sb="0" eb="2">
      <t>ハラムラ</t>
    </rPh>
    <phoneticPr fontId="3"/>
  </si>
  <si>
    <t>南箕輪村</t>
    <rPh sb="0" eb="1">
      <t>ミナミ</t>
    </rPh>
    <rPh sb="1" eb="3">
      <t>ミノワ</t>
    </rPh>
    <rPh sb="3" eb="4">
      <t>ムラ</t>
    </rPh>
    <phoneticPr fontId="3"/>
  </si>
  <si>
    <t>南箕輪村</t>
    <rPh sb="0" eb="4">
      <t>ミナミミノワムラ</t>
    </rPh>
    <phoneticPr fontId="3"/>
  </si>
  <si>
    <t>中川村</t>
    <rPh sb="0" eb="3">
      <t>ナカガワムラ</t>
    </rPh>
    <phoneticPr fontId="3"/>
  </si>
  <si>
    <t>宮田村</t>
    <rPh sb="0" eb="2">
      <t>ミヤタ</t>
    </rPh>
    <rPh sb="2" eb="3">
      <t>ムラ</t>
    </rPh>
    <phoneticPr fontId="3"/>
  </si>
  <si>
    <t>宮田村</t>
    <rPh sb="0" eb="3">
      <t>ミヤダムラ</t>
    </rPh>
    <phoneticPr fontId="3"/>
  </si>
  <si>
    <t>阿智村</t>
    <rPh sb="0" eb="3">
      <t>アチムラ</t>
    </rPh>
    <phoneticPr fontId="3"/>
  </si>
  <si>
    <t>根羽村立</t>
    <rPh sb="0" eb="2">
      <t>ネバ</t>
    </rPh>
    <rPh sb="2" eb="3">
      <t>ムラ</t>
    </rPh>
    <rPh sb="3" eb="4">
      <t>マチリツ</t>
    </rPh>
    <phoneticPr fontId="3"/>
  </si>
  <si>
    <t>根羽村立</t>
    <rPh sb="0" eb="3">
      <t>ネバムラ</t>
    </rPh>
    <rPh sb="3" eb="4">
      <t>リツ</t>
    </rPh>
    <phoneticPr fontId="3"/>
  </si>
  <si>
    <t>下條村立</t>
    <rPh sb="0" eb="2">
      <t>シモジョウ</t>
    </rPh>
    <rPh sb="2" eb="3">
      <t>ムラ</t>
    </rPh>
    <rPh sb="3" eb="4">
      <t>マチリツ</t>
    </rPh>
    <phoneticPr fontId="3"/>
  </si>
  <si>
    <t>下條村立</t>
    <rPh sb="0" eb="3">
      <t>シモジョウムラ</t>
    </rPh>
    <rPh sb="3" eb="4">
      <t>リツ</t>
    </rPh>
    <phoneticPr fontId="3"/>
  </si>
  <si>
    <t>天龍村</t>
    <rPh sb="0" eb="2">
      <t>テンリュウ</t>
    </rPh>
    <rPh sb="2" eb="3">
      <t>ムラ</t>
    </rPh>
    <phoneticPr fontId="3"/>
  </si>
  <si>
    <t>天龍村</t>
    <rPh sb="0" eb="3">
      <t>テンリュウムラ</t>
    </rPh>
    <phoneticPr fontId="3"/>
  </si>
  <si>
    <t>喬木村立
椋鳩十記念</t>
    <rPh sb="0" eb="2">
      <t>タカギ</t>
    </rPh>
    <rPh sb="2" eb="3">
      <t>ムラ</t>
    </rPh>
    <rPh sb="3" eb="4">
      <t>マチリツ</t>
    </rPh>
    <rPh sb="5" eb="6">
      <t>ムク</t>
    </rPh>
    <rPh sb="6" eb="7">
      <t>ハト</t>
    </rPh>
    <rPh sb="7" eb="8">
      <t>ジュウ</t>
    </rPh>
    <rPh sb="8" eb="10">
      <t>キネン</t>
    </rPh>
    <phoneticPr fontId="3"/>
  </si>
  <si>
    <t>喬木村立椋鳩十記念</t>
    <rPh sb="0" eb="3">
      <t>タカギムラ</t>
    </rPh>
    <rPh sb="3" eb="4">
      <t>リツ</t>
    </rPh>
    <rPh sb="4" eb="5">
      <t>ムク</t>
    </rPh>
    <rPh sb="5" eb="6">
      <t>ハト</t>
    </rPh>
    <rPh sb="6" eb="7">
      <t>ジュウ</t>
    </rPh>
    <rPh sb="7" eb="9">
      <t>キネン</t>
    </rPh>
    <phoneticPr fontId="3"/>
  </si>
  <si>
    <t>豊丘村</t>
    <rPh sb="0" eb="2">
      <t>トヨオカ</t>
    </rPh>
    <rPh sb="2" eb="3">
      <t>ムラ</t>
    </rPh>
    <phoneticPr fontId="3"/>
  </si>
  <si>
    <t>豊丘村</t>
    <rPh sb="0" eb="3">
      <t>トヨオカムラ</t>
    </rPh>
    <phoneticPr fontId="3"/>
  </si>
  <si>
    <t>山形村</t>
    <rPh sb="0" eb="2">
      <t>ヤマガタ</t>
    </rPh>
    <rPh sb="2" eb="3">
      <t>ムラ</t>
    </rPh>
    <phoneticPr fontId="3"/>
  </si>
  <si>
    <t>山形村</t>
    <rPh sb="0" eb="3">
      <t>ヤマガタムラ</t>
    </rPh>
    <phoneticPr fontId="3"/>
  </si>
  <si>
    <t>村立朝日村</t>
    <rPh sb="0" eb="1">
      <t>ムラ</t>
    </rPh>
    <rPh sb="1" eb="2">
      <t>マチリツ</t>
    </rPh>
    <rPh sb="2" eb="4">
      <t>アサヒ</t>
    </rPh>
    <rPh sb="4" eb="5">
      <t>ムラ</t>
    </rPh>
    <phoneticPr fontId="3"/>
  </si>
  <si>
    <t>村立朝日村</t>
    <rPh sb="0" eb="2">
      <t>ソンリツ</t>
    </rPh>
    <rPh sb="2" eb="5">
      <t>アサヒムラ</t>
    </rPh>
    <phoneticPr fontId="3"/>
  </si>
  <si>
    <t>筑北村</t>
    <rPh sb="0" eb="1">
      <t>チク</t>
    </rPh>
    <rPh sb="1" eb="3">
      <t>キタムラ</t>
    </rPh>
    <phoneticPr fontId="3"/>
  </si>
  <si>
    <t>筑北村</t>
    <rPh sb="0" eb="1">
      <t>チク</t>
    </rPh>
    <rPh sb="1" eb="2">
      <t>ホク</t>
    </rPh>
    <rPh sb="2" eb="3">
      <t>ムラ</t>
    </rPh>
    <phoneticPr fontId="3"/>
  </si>
  <si>
    <t>松川村</t>
    <rPh sb="0" eb="2">
      <t>マツカワ</t>
    </rPh>
    <rPh sb="2" eb="3">
      <t>ムラ</t>
    </rPh>
    <phoneticPr fontId="3"/>
  </si>
  <si>
    <t>松川村</t>
    <rPh sb="0" eb="3">
      <t>マツカワムラ</t>
    </rPh>
    <phoneticPr fontId="3"/>
  </si>
  <si>
    <t>白馬村</t>
    <rPh sb="0" eb="3">
      <t>ハクバムラ</t>
    </rPh>
    <phoneticPr fontId="3"/>
  </si>
  <si>
    <t>小谷村</t>
    <rPh sb="0" eb="3">
      <t>オタリムラ</t>
    </rPh>
    <phoneticPr fontId="3"/>
  </si>
  <si>
    <t>ライブラリー８２</t>
    <phoneticPr fontId="3"/>
  </si>
  <si>
    <t>合計</t>
    <rPh sb="0" eb="2">
      <t>ゴウケイ</t>
    </rPh>
    <phoneticPr fontId="3"/>
  </si>
  <si>
    <t>-</t>
    <phoneticPr fontId="3"/>
  </si>
  <si>
    <t>※１　登録率＝登録者数総計/奉仕対象人口 * 100</t>
    <rPh sb="3" eb="5">
      <t>トウロク</t>
    </rPh>
    <rPh sb="5" eb="6">
      <t>リツ</t>
    </rPh>
    <rPh sb="7" eb="9">
      <t>トウロク</t>
    </rPh>
    <rPh sb="9" eb="10">
      <t>シャ</t>
    </rPh>
    <rPh sb="10" eb="11">
      <t>スウ</t>
    </rPh>
    <rPh sb="11" eb="13">
      <t>ソウケイ</t>
    </rPh>
    <rPh sb="14" eb="16">
      <t>ホウシ</t>
    </rPh>
    <rPh sb="16" eb="18">
      <t>タイショウ</t>
    </rPh>
    <rPh sb="18" eb="20">
      <t>ジンコウ</t>
    </rPh>
    <phoneticPr fontId="3"/>
  </si>
  <si>
    <t>※２　人口１人当貸出冊数＝個人貸出冊数/奉仕対象人口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コジン</t>
    </rPh>
    <rPh sb="15" eb="17">
      <t>カシダシ</t>
    </rPh>
    <rPh sb="17" eb="19">
      <t>サッスウ</t>
    </rPh>
    <rPh sb="20" eb="22">
      <t>ホウシ</t>
    </rPh>
    <rPh sb="22" eb="24">
      <t>タイショウ</t>
    </rPh>
    <rPh sb="24" eb="26">
      <t>ジンコウ</t>
    </rPh>
    <phoneticPr fontId="3"/>
  </si>
  <si>
    <t>※３　人口１人当貸出冊数(合計）＝個人貸出冊数総計/県人口</t>
    <rPh sb="3" eb="5">
      <t>ジンコウ</t>
    </rPh>
    <rPh sb="6" eb="7">
      <t>ニン</t>
    </rPh>
    <rPh sb="7" eb="8">
      <t>アタ</t>
    </rPh>
    <rPh sb="8" eb="10">
      <t>カシダシ</t>
    </rPh>
    <rPh sb="10" eb="12">
      <t>サッスウ</t>
    </rPh>
    <rPh sb="13" eb="15">
      <t>ゴウケイ</t>
    </rPh>
    <rPh sb="17" eb="19">
      <t>コジン</t>
    </rPh>
    <rPh sb="19" eb="21">
      <t>カシダシ</t>
    </rPh>
    <rPh sb="21" eb="23">
      <t>サッスウ</t>
    </rPh>
    <rPh sb="23" eb="25">
      <t>ソウケイ</t>
    </rPh>
    <rPh sb="26" eb="27">
      <t>ケン</t>
    </rPh>
    <rPh sb="27" eb="29">
      <t>ジンコウ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</si>
</sst>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;[Red]\-#,##0\ "/>
    <numFmt numFmtId="177" formatCode="#,##0_);[Red]\(#,##0\)"/>
    <numFmt numFmtId="178" formatCode="#,##0.0_);[Red]\(#,##0.0\)"/>
    <numFmt numFmtId="179" formatCode="#,##0_ "/>
  </numFmts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9"/>
      <color theme="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38" fontId="1" fillId="0" borderId="0" applyFont="0" applyFill="0" applyBorder="0" applyAlignment="0" applyProtection="0"/>
    <xf numFmtId="0" fontId="1" fillId="0" borderId="0" applyFill="0" applyProtection="0"/>
    <xf numFmtId="38" fontId="8" fillId="0" borderId="0" applyFont="0" applyFill="0" applyBorder="0" applyAlignment="0" applyProtection="0">
      <alignment vertical="center"/>
    </xf>
    <xf numFmtId="0" fontId="1" fillId="0" borderId="0"/>
  </cellStyleXfs>
  <cellXfs count="208">
    <xf numFmtId="0" fontId="0" fillId="0" borderId="0" xfId="0"/>
    <xf numFmtId="0" fontId="2" fillId="0" borderId="0" xfId="0" applyFont="1" applyAlignment="1">
      <alignment vertical="center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shrinkToFit="1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Fill="1" applyBorder="1" applyAlignment="1">
      <alignment horizontal="distributed" vertical="top"/>
    </xf>
    <xf numFmtId="0" fontId="5" fillId="0" borderId="13" xfId="0" applyFont="1" applyBorder="1" applyAlignment="1">
      <alignment horizontal="center" vertical="top" wrapText="1"/>
    </xf>
    <xf numFmtId="38" fontId="5" fillId="0" borderId="0" xfId="1" applyFont="1" applyFill="1" applyBorder="1" applyAlignment="1">
      <alignment horizontal="distributed" vertical="top"/>
    </xf>
    <xf numFmtId="0" fontId="5" fillId="0" borderId="14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center" wrapText="1"/>
    </xf>
    <xf numFmtId="38" fontId="5" fillId="0" borderId="15" xfId="1" applyFont="1" applyFill="1" applyBorder="1" applyAlignment="1">
      <alignment horizontal="right"/>
    </xf>
    <xf numFmtId="38" fontId="5" fillId="0" borderId="17" xfId="1" applyFont="1" applyFill="1" applyBorder="1" applyAlignment="1">
      <alignment horizontal="right"/>
    </xf>
    <xf numFmtId="38" fontId="5" fillId="0" borderId="18" xfId="1" applyFont="1" applyFill="1" applyBorder="1" applyAlignment="1">
      <alignment horizontal="right"/>
    </xf>
    <xf numFmtId="0" fontId="5" fillId="0" borderId="19" xfId="1" applyNumberFormat="1" applyFont="1" applyFill="1" applyBorder="1" applyAlignment="1">
      <alignment horizontal="right" shrinkToFit="1"/>
    </xf>
    <xf numFmtId="38" fontId="5" fillId="0" borderId="20" xfId="1" applyFont="1" applyFill="1" applyBorder="1" applyAlignment="1">
      <alignment horizontal="right"/>
    </xf>
    <xf numFmtId="38" fontId="5" fillId="0" borderId="21" xfId="1" applyFont="1" applyFill="1" applyBorder="1" applyAlignment="1">
      <alignment horizontal="right" shrinkToFit="1"/>
    </xf>
    <xf numFmtId="38" fontId="5" fillId="0" borderId="21" xfId="1" applyFont="1" applyFill="1" applyBorder="1" applyAlignment="1">
      <alignment horizontal="right"/>
    </xf>
    <xf numFmtId="38" fontId="5" fillId="0" borderId="19" xfId="1" applyFont="1" applyFill="1" applyBorder="1" applyAlignment="1">
      <alignment horizontal="right" shrinkToFit="1"/>
    </xf>
    <xf numFmtId="38" fontId="5" fillId="0" borderId="18" xfId="1" applyFont="1" applyBorder="1" applyAlignment="1">
      <alignment horizontal="right" shrinkToFit="1"/>
    </xf>
    <xf numFmtId="38" fontId="5" fillId="0" borderId="17" xfId="1" applyFont="1" applyBorder="1" applyAlignment="1">
      <alignment horizontal="right"/>
    </xf>
    <xf numFmtId="177" fontId="5" fillId="0" borderId="22" xfId="0" applyNumberFormat="1" applyFont="1" applyBorder="1" applyAlignment="1">
      <alignment horizontal="right" vertical="center"/>
    </xf>
    <xf numFmtId="177" fontId="5" fillId="0" borderId="24" xfId="0" applyNumberFormat="1" applyFont="1" applyBorder="1" applyAlignment="1">
      <alignment horizontal="right" vertical="center"/>
    </xf>
    <xf numFmtId="177" fontId="5" fillId="0" borderId="25" xfId="0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/>
    </xf>
    <xf numFmtId="177" fontId="5" fillId="0" borderId="27" xfId="0" applyNumberFormat="1" applyFont="1" applyBorder="1" applyAlignment="1">
      <alignment horizontal="right" vertical="center" shrinkToFit="1"/>
    </xf>
    <xf numFmtId="177" fontId="5" fillId="0" borderId="28" xfId="0" applyNumberFormat="1" applyFont="1" applyBorder="1" applyAlignment="1">
      <alignment horizontal="right" vertical="center"/>
    </xf>
    <xf numFmtId="177" fontId="5" fillId="0" borderId="29" xfId="0" applyNumberFormat="1" applyFont="1" applyBorder="1" applyAlignment="1">
      <alignment horizontal="right" vertical="center" shrinkToFit="1"/>
    </xf>
    <xf numFmtId="177" fontId="5" fillId="0" borderId="29" xfId="0" applyNumberFormat="1" applyFont="1" applyBorder="1" applyAlignment="1">
      <alignment horizontal="right" vertical="center"/>
    </xf>
    <xf numFmtId="178" fontId="5" fillId="0" borderId="27" xfId="0" applyNumberFormat="1" applyFont="1" applyBorder="1" applyAlignment="1">
      <alignment horizontal="right" vertical="center" shrinkToFit="1"/>
    </xf>
    <xf numFmtId="177" fontId="5" fillId="0" borderId="26" xfId="1" applyNumberFormat="1" applyFont="1" applyBorder="1" applyAlignment="1">
      <alignment horizontal="right" vertical="center" shrinkToFit="1"/>
    </xf>
    <xf numFmtId="177" fontId="5" fillId="0" borderId="25" xfId="1" applyNumberFormat="1" applyFont="1" applyBorder="1" applyAlignment="1">
      <alignment horizontal="right" vertical="center"/>
    </xf>
    <xf numFmtId="177" fontId="5" fillId="0" borderId="26" xfId="0" applyNumberFormat="1" applyFont="1" applyBorder="1" applyAlignment="1">
      <alignment horizontal="right" vertical="center" shrinkToFit="1"/>
    </xf>
    <xf numFmtId="177" fontId="5" fillId="0" borderId="25" xfId="0" applyNumberFormat="1" applyFont="1" applyBorder="1" applyAlignment="1">
      <alignment horizontal="right" vertical="center" shrinkToFit="1"/>
    </xf>
    <xf numFmtId="0" fontId="5" fillId="0" borderId="5" xfId="2" applyFont="1" applyBorder="1" applyAlignment="1" applyProtection="1">
      <alignment horizontal="distributed" vertical="center"/>
      <protection locked="0"/>
    </xf>
    <xf numFmtId="0" fontId="5" fillId="0" borderId="30" xfId="2" applyFont="1" applyBorder="1" applyAlignment="1" applyProtection="1">
      <alignment vertical="center" shrinkToFit="1"/>
      <protection locked="0"/>
    </xf>
    <xf numFmtId="177" fontId="5" fillId="0" borderId="24" xfId="0" applyNumberFormat="1" applyFont="1" applyBorder="1" applyAlignment="1">
      <alignment horizontal="right" vertical="center" shrinkToFit="1"/>
    </xf>
    <xf numFmtId="0" fontId="5" fillId="0" borderId="30" xfId="2" applyFont="1" applyBorder="1" applyAlignment="1" applyProtection="1">
      <alignment horizontal="distributed" vertical="center" justifyLastLine="1" shrinkToFit="1"/>
      <protection locked="0"/>
    </xf>
    <xf numFmtId="0" fontId="5" fillId="0" borderId="31" xfId="2" applyFont="1" applyBorder="1" applyAlignment="1" applyProtection="1">
      <alignment horizontal="distributed" vertical="center" justifyLastLine="1" shrinkToFit="1"/>
      <protection locked="0"/>
    </xf>
    <xf numFmtId="0" fontId="5" fillId="0" borderId="33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justifyLastLine="1" shrinkToFit="1"/>
      <protection locked="0"/>
    </xf>
    <xf numFmtId="0" fontId="5" fillId="0" borderId="32" xfId="2" applyFont="1" applyBorder="1" applyAlignment="1" applyProtection="1">
      <alignment horizontal="distributed" vertical="center"/>
      <protection locked="0"/>
    </xf>
    <xf numFmtId="177" fontId="5" fillId="0" borderId="25" xfId="0" applyNumberFormat="1" applyFont="1" applyFill="1" applyBorder="1" applyAlignment="1">
      <alignment horizontal="right" vertical="center"/>
    </xf>
    <xf numFmtId="177" fontId="5" fillId="0" borderId="19" xfId="0" applyNumberFormat="1" applyFont="1" applyBorder="1" applyAlignment="1">
      <alignment horizontal="right" vertical="center" shrinkToFit="1"/>
    </xf>
    <xf numFmtId="177" fontId="5" fillId="0" borderId="29" xfId="0" applyNumberFormat="1" applyFont="1" applyFill="1" applyBorder="1" applyAlignment="1">
      <alignment horizontal="right" vertical="center" shrinkToFit="1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30" xfId="2" applyFont="1" applyBorder="1" applyAlignment="1" applyProtection="1">
      <alignment horizontal="distributed" vertical="center"/>
      <protection locked="0"/>
    </xf>
    <xf numFmtId="0" fontId="5" fillId="0" borderId="2" xfId="2" applyFont="1" applyBorder="1" applyAlignment="1" applyProtection="1">
      <alignment horizontal="distributed" vertical="center" wrapText="1"/>
      <protection locked="0"/>
    </xf>
    <xf numFmtId="0" fontId="5" fillId="0" borderId="30" xfId="2" applyFont="1" applyBorder="1" applyAlignment="1" applyProtection="1">
      <alignment horizontal="distributed" vertical="center" wrapText="1"/>
      <protection locked="0"/>
    </xf>
    <xf numFmtId="177" fontId="5" fillId="0" borderId="34" xfId="0" applyNumberFormat="1" applyFont="1" applyBorder="1" applyAlignment="1">
      <alignment horizontal="right" vertical="center"/>
    </xf>
    <xf numFmtId="177" fontId="5" fillId="0" borderId="35" xfId="0" applyNumberFormat="1" applyFont="1" applyBorder="1" applyAlignment="1">
      <alignment horizontal="right" vertical="center"/>
    </xf>
    <xf numFmtId="0" fontId="5" fillId="0" borderId="31" xfId="2" applyFont="1" applyBorder="1" applyAlignment="1" applyProtection="1">
      <alignment horizontal="distributed" vertical="center"/>
      <protection locked="0"/>
    </xf>
    <xf numFmtId="177" fontId="5" fillId="0" borderId="28" xfId="0" applyNumberFormat="1" applyFont="1" applyBorder="1" applyAlignment="1">
      <alignment horizontal="right" vertical="center" shrinkToFit="1"/>
    </xf>
    <xf numFmtId="0" fontId="5" fillId="0" borderId="31" xfId="2" applyFont="1" applyBorder="1" applyAlignment="1" applyProtection="1">
      <alignment horizontal="distributed" vertical="center" wrapText="1"/>
      <protection locked="0"/>
    </xf>
    <xf numFmtId="0" fontId="5" fillId="0" borderId="31" xfId="2" applyFont="1" applyBorder="1" applyAlignment="1" applyProtection="1">
      <alignment horizontal="distributed" vertical="center" justifyLastLine="1"/>
      <protection locked="0"/>
    </xf>
    <xf numFmtId="177" fontId="5" fillId="0" borderId="24" xfId="0" applyNumberFormat="1" applyFont="1" applyFill="1" applyBorder="1" applyAlignment="1">
      <alignment horizontal="right" vertical="center" shrinkToFit="1"/>
    </xf>
    <xf numFmtId="177" fontId="5" fillId="0" borderId="8" xfId="0" applyNumberFormat="1" applyFont="1" applyBorder="1" applyAlignment="1">
      <alignment horizontal="right" vertical="center" shrinkToFit="1"/>
    </xf>
    <xf numFmtId="177" fontId="5" fillId="0" borderId="9" xfId="0" applyNumberFormat="1" applyFont="1" applyBorder="1" applyAlignment="1">
      <alignment horizontal="right" vertical="center"/>
    </xf>
    <xf numFmtId="177" fontId="5" fillId="0" borderId="34" xfId="0" applyNumberFormat="1" applyFont="1" applyFill="1" applyBorder="1" applyAlignment="1">
      <alignment horizontal="right" vertical="center" shrinkToFit="1"/>
    </xf>
    <xf numFmtId="177" fontId="5" fillId="0" borderId="23" xfId="0" applyNumberFormat="1" applyFont="1" applyBorder="1" applyAlignment="1">
      <alignment horizontal="right" vertical="center"/>
    </xf>
    <xf numFmtId="177" fontId="5" fillId="0" borderId="20" xfId="0" applyNumberFormat="1" applyFont="1" applyBorder="1" applyAlignment="1">
      <alignment horizontal="right" vertical="center"/>
    </xf>
    <xf numFmtId="177" fontId="5" fillId="0" borderId="38" xfId="0" applyNumberFormat="1" applyFont="1" applyBorder="1" applyAlignment="1">
      <alignment horizontal="right" vertical="center" shrinkToFit="1"/>
    </xf>
    <xf numFmtId="177" fontId="5" fillId="0" borderId="17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 shrinkToFit="1"/>
    </xf>
    <xf numFmtId="0" fontId="5" fillId="0" borderId="33" xfId="2" applyFont="1" applyFill="1" applyBorder="1"/>
    <xf numFmtId="0" fontId="5" fillId="0" borderId="5" xfId="2" applyFont="1" applyFill="1" applyBorder="1"/>
    <xf numFmtId="0" fontId="5" fillId="0" borderId="31" xfId="2" applyFont="1" applyBorder="1" applyAlignment="1" applyProtection="1">
      <alignment horizontal="distributed" vertical="center" wrapText="1" shrinkToFit="1"/>
      <protection locked="0"/>
    </xf>
    <xf numFmtId="0" fontId="5" fillId="0" borderId="30" xfId="2" applyFont="1" applyBorder="1" applyAlignment="1">
      <alignment horizontal="distributed" vertical="center"/>
    </xf>
    <xf numFmtId="177" fontId="5" fillId="0" borderId="25" xfId="0" applyNumberFormat="1" applyFont="1" applyBorder="1" applyAlignment="1">
      <alignment horizontal="center" vertical="center"/>
    </xf>
    <xf numFmtId="177" fontId="9" fillId="0" borderId="26" xfId="0" applyNumberFormat="1" applyFont="1" applyBorder="1" applyAlignment="1">
      <alignment horizontal="right" vertical="center" wrapText="1"/>
    </xf>
    <xf numFmtId="0" fontId="5" fillId="0" borderId="33" xfId="2" applyFont="1" applyBorder="1" applyAlignment="1" applyProtection="1">
      <alignment vertical="center"/>
      <protection locked="0"/>
    </xf>
    <xf numFmtId="0" fontId="5" fillId="0" borderId="23" xfId="2" applyFont="1" applyBorder="1" applyAlignment="1" applyProtection="1">
      <alignment horizontal="distributed" vertical="center"/>
      <protection locked="0"/>
    </xf>
    <xf numFmtId="0" fontId="5" fillId="0" borderId="23" xfId="2" applyFont="1" applyBorder="1" applyAlignment="1">
      <alignment horizontal="distributed" vertical="center"/>
    </xf>
    <xf numFmtId="0" fontId="5" fillId="0" borderId="32" xfId="2" applyFont="1" applyBorder="1" applyAlignment="1" applyProtection="1">
      <alignment vertical="center"/>
      <protection locked="0"/>
    </xf>
    <xf numFmtId="177" fontId="5" fillId="0" borderId="24" xfId="0" applyNumberFormat="1" applyFont="1" applyFill="1" applyBorder="1" applyAlignment="1">
      <alignment horizontal="right" vertical="center"/>
    </xf>
    <xf numFmtId="177" fontId="5" fillId="0" borderId="25" xfId="0" applyNumberFormat="1" applyFont="1" applyFill="1" applyBorder="1" applyAlignment="1">
      <alignment horizontal="right" vertical="center" shrinkToFit="1"/>
    </xf>
    <xf numFmtId="177" fontId="5" fillId="0" borderId="15" xfId="0" applyNumberFormat="1" applyFont="1" applyBorder="1" applyAlignment="1">
      <alignment horizontal="right" vertical="center"/>
    </xf>
    <xf numFmtId="177" fontId="5" fillId="0" borderId="21" xfId="0" applyNumberFormat="1" applyFont="1" applyBorder="1" applyAlignment="1">
      <alignment horizontal="right" vertical="center"/>
    </xf>
    <xf numFmtId="177" fontId="5" fillId="0" borderId="18" xfId="0" applyNumberFormat="1" applyFont="1" applyBorder="1" applyAlignment="1">
      <alignment horizontal="right" vertical="center"/>
    </xf>
    <xf numFmtId="177" fontId="5" fillId="0" borderId="17" xfId="0" applyNumberFormat="1" applyFont="1" applyBorder="1" applyAlignment="1">
      <alignment horizontal="right" vertical="center" shrinkToFit="1"/>
    </xf>
    <xf numFmtId="177" fontId="5" fillId="0" borderId="38" xfId="0" applyNumberFormat="1" applyFont="1" applyBorder="1" applyAlignment="1">
      <alignment horizontal="right" vertical="center"/>
    </xf>
    <xf numFmtId="178" fontId="5" fillId="0" borderId="19" xfId="0" applyNumberFormat="1" applyFont="1" applyBorder="1" applyAlignment="1">
      <alignment horizontal="right" vertical="center" shrinkToFit="1"/>
    </xf>
    <xf numFmtId="177" fontId="5" fillId="0" borderId="37" xfId="0" applyNumberFormat="1" applyFont="1" applyBorder="1" applyAlignment="1">
      <alignment horizontal="right" vertical="center"/>
    </xf>
    <xf numFmtId="177" fontId="5" fillId="0" borderId="12" xfId="0" applyNumberFormat="1" applyFont="1" applyBorder="1" applyAlignment="1">
      <alignment horizontal="right" vertical="center" shrinkToFit="1"/>
    </xf>
    <xf numFmtId="177" fontId="5" fillId="0" borderId="26" xfId="0" applyNumberFormat="1" applyFont="1" applyFill="1" applyBorder="1" applyAlignment="1">
      <alignment horizontal="right" vertical="center"/>
    </xf>
    <xf numFmtId="177" fontId="5" fillId="0" borderId="27" xfId="0" applyNumberFormat="1" applyFont="1" applyFill="1" applyBorder="1" applyAlignment="1">
      <alignment horizontal="right" vertical="center" shrinkToFit="1"/>
    </xf>
    <xf numFmtId="177" fontId="5" fillId="0" borderId="28" xfId="0" applyNumberFormat="1" applyFont="1" applyFill="1" applyBorder="1" applyAlignment="1">
      <alignment horizontal="right" vertical="center"/>
    </xf>
    <xf numFmtId="177" fontId="5" fillId="0" borderId="39" xfId="0" applyNumberFormat="1" applyFont="1" applyBorder="1" applyAlignment="1">
      <alignment horizontal="right" vertical="center"/>
    </xf>
    <xf numFmtId="177" fontId="5" fillId="0" borderId="41" xfId="0" applyNumberFormat="1" applyFont="1" applyBorder="1" applyAlignment="1">
      <alignment horizontal="right" vertical="center"/>
    </xf>
    <xf numFmtId="177" fontId="5" fillId="0" borderId="42" xfId="0" applyNumberFormat="1" applyFont="1" applyBorder="1" applyAlignment="1">
      <alignment horizontal="right" vertical="center"/>
    </xf>
    <xf numFmtId="177" fontId="5" fillId="0" borderId="43" xfId="0" applyNumberFormat="1" applyFont="1" applyBorder="1" applyAlignment="1">
      <alignment horizontal="right" vertical="center"/>
    </xf>
    <xf numFmtId="177" fontId="5" fillId="0" borderId="44" xfId="0" applyNumberFormat="1" applyFont="1" applyBorder="1" applyAlignment="1">
      <alignment horizontal="right" vertical="center" shrinkToFit="1"/>
    </xf>
    <xf numFmtId="177" fontId="5" fillId="0" borderId="45" xfId="0" applyNumberFormat="1" applyFont="1" applyBorder="1" applyAlignment="1">
      <alignment horizontal="right" vertical="center"/>
    </xf>
    <xf numFmtId="177" fontId="5" fillId="0" borderId="46" xfId="0" applyNumberFormat="1" applyFont="1" applyBorder="1" applyAlignment="1">
      <alignment horizontal="right" vertical="center" shrinkToFit="1"/>
    </xf>
    <xf numFmtId="177" fontId="5" fillId="0" borderId="46" xfId="0" applyNumberFormat="1" applyFont="1" applyBorder="1" applyAlignment="1">
      <alignment horizontal="right" vertical="center"/>
    </xf>
    <xf numFmtId="178" fontId="5" fillId="0" borderId="44" xfId="0" applyNumberFormat="1" applyFont="1" applyBorder="1" applyAlignment="1">
      <alignment horizontal="right" vertical="center" shrinkToFit="1"/>
    </xf>
    <xf numFmtId="177" fontId="5" fillId="0" borderId="43" xfId="0" applyNumberFormat="1" applyFont="1" applyBorder="1" applyAlignment="1">
      <alignment horizontal="right" vertical="center" shrinkToFit="1"/>
    </xf>
    <xf numFmtId="177" fontId="5" fillId="0" borderId="15" xfId="0" applyNumberFormat="1" applyFont="1" applyBorder="1" applyAlignment="1">
      <alignment horizontal="right" vertical="center" shrinkToFit="1"/>
    </xf>
    <xf numFmtId="177" fontId="5" fillId="0" borderId="20" xfId="0" applyNumberFormat="1" applyFont="1" applyBorder="1" applyAlignment="1">
      <alignment horizontal="right" vertical="center" shrinkToFit="1"/>
    </xf>
    <xf numFmtId="49" fontId="5" fillId="0" borderId="19" xfId="0" applyNumberFormat="1" applyFont="1" applyBorder="1" applyAlignment="1">
      <alignment horizontal="right" vertical="center" shrinkToFit="1"/>
    </xf>
    <xf numFmtId="177" fontId="5" fillId="0" borderId="47" xfId="0" applyNumberFormat="1" applyFont="1" applyBorder="1" applyAlignment="1">
      <alignment horizontal="right" vertical="center" shrinkToFit="1"/>
    </xf>
    <xf numFmtId="178" fontId="5" fillId="0" borderId="48" xfId="0" applyNumberFormat="1" applyFont="1" applyBorder="1" applyAlignment="1">
      <alignment horizontal="right" vertical="center" shrinkToFit="1"/>
    </xf>
    <xf numFmtId="0" fontId="5" fillId="0" borderId="0" xfId="0" applyFont="1" applyAlignment="1"/>
    <xf numFmtId="176" fontId="10" fillId="0" borderId="0" xfId="1" applyNumberFormat="1" applyFont="1" applyFill="1" applyBorder="1" applyAlignment="1">
      <alignment horizontal="right"/>
    </xf>
    <xf numFmtId="0" fontId="10" fillId="0" borderId="0" xfId="0" applyFont="1" applyBorder="1"/>
    <xf numFmtId="38" fontId="10" fillId="0" borderId="0" xfId="3" applyFont="1" applyBorder="1" applyAlignment="1">
      <alignment horizontal="right" vertical="center"/>
    </xf>
    <xf numFmtId="0" fontId="10" fillId="0" borderId="0" xfId="2" applyFont="1" applyBorder="1" applyAlignment="1" applyProtection="1">
      <alignment horizontal="distributed" vertical="center"/>
      <protection locked="0"/>
    </xf>
    <xf numFmtId="0" fontId="10" fillId="0" borderId="0" xfId="2" applyFont="1" applyBorder="1" applyAlignment="1" applyProtection="1">
      <alignment horizontal="distributed" vertical="center" shrinkToFit="1"/>
      <protection locked="0"/>
    </xf>
    <xf numFmtId="0" fontId="10" fillId="0" borderId="0" xfId="2" applyFont="1" applyBorder="1" applyAlignment="1" applyProtection="1">
      <alignment horizontal="distributed" vertical="center" justifyLastLine="1"/>
      <protection locked="0"/>
    </xf>
    <xf numFmtId="0" fontId="10" fillId="0" borderId="0" xfId="2" applyFont="1" applyFill="1" applyBorder="1"/>
    <xf numFmtId="0" fontId="10" fillId="0" borderId="0" xfId="2" applyFont="1" applyBorder="1" applyAlignment="1">
      <alignment horizontal="distributed" vertical="center"/>
    </xf>
    <xf numFmtId="38" fontId="10" fillId="0" borderId="0" xfId="3" applyFont="1" applyBorder="1" applyAlignment="1">
      <alignment vertical="center"/>
    </xf>
    <xf numFmtId="0" fontId="10" fillId="0" borderId="0" xfId="2" applyFont="1" applyBorder="1" applyAlignment="1" applyProtection="1">
      <alignment vertical="center"/>
      <protection locked="0"/>
    </xf>
    <xf numFmtId="0" fontId="10" fillId="0" borderId="0" xfId="2" applyFont="1" applyFill="1" applyBorder="1" applyAlignment="1">
      <alignment horizontal="distributed" vertical="center"/>
    </xf>
    <xf numFmtId="176" fontId="10" fillId="0" borderId="0" xfId="4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/>
    </xf>
    <xf numFmtId="38" fontId="10" fillId="0" borderId="0" xfId="1" applyFont="1" applyBorder="1" applyAlignment="1">
      <alignment horizontal="right" vertical="center"/>
    </xf>
    <xf numFmtId="0" fontId="5" fillId="0" borderId="39" xfId="2" applyFont="1" applyFill="1" applyBorder="1" applyAlignment="1">
      <alignment horizontal="distributed" vertical="center"/>
    </xf>
    <xf numFmtId="0" fontId="5" fillId="0" borderId="40" xfId="2" applyFont="1" applyFill="1" applyBorder="1" applyAlignment="1">
      <alignment horizontal="distributed" vertical="center"/>
    </xf>
    <xf numFmtId="0" fontId="10" fillId="0" borderId="0" xfId="2" applyFont="1" applyBorder="1" applyAlignment="1" applyProtection="1">
      <alignment horizontal="distributed" vertical="center"/>
      <protection locked="0"/>
    </xf>
    <xf numFmtId="0" fontId="10" fillId="0" borderId="0" xfId="2" applyFont="1" applyBorder="1" applyAlignment="1">
      <alignment vertical="center"/>
    </xf>
    <xf numFmtId="0" fontId="6" fillId="0" borderId="15" xfId="0" applyFont="1" applyBorder="1" applyAlignment="1">
      <alignment horizontal="distributed" vertical="center"/>
    </xf>
    <xf numFmtId="0" fontId="6" fillId="0" borderId="16" xfId="0" applyFont="1" applyBorder="1" applyAlignment="1">
      <alignment horizontal="distributed" vertical="center"/>
    </xf>
    <xf numFmtId="0" fontId="5" fillId="0" borderId="22" xfId="2" applyFont="1" applyFill="1" applyBorder="1" applyAlignment="1">
      <alignment horizontal="distributed" vertical="center"/>
    </xf>
    <xf numFmtId="0" fontId="5" fillId="0" borderId="23" xfId="2" applyFont="1" applyFill="1" applyBorder="1" applyAlignment="1">
      <alignment horizontal="distributed" vertical="center"/>
    </xf>
    <xf numFmtId="0" fontId="5" fillId="0" borderId="22" xfId="2" applyFont="1" applyBorder="1" applyAlignment="1" applyProtection="1">
      <alignment horizontal="distributed" vertical="center" shrinkToFit="1"/>
      <protection locked="0"/>
    </xf>
    <xf numFmtId="0" fontId="5" fillId="0" borderId="23" xfId="2" applyFont="1" applyBorder="1" applyAlignment="1" applyProtection="1">
      <alignment horizontal="distributed" vertical="center" shrinkToFit="1"/>
      <protection locked="0"/>
    </xf>
    <xf numFmtId="0" fontId="10" fillId="0" borderId="0" xfId="2" applyFont="1" applyBorder="1" applyAlignment="1" applyProtection="1">
      <alignment horizontal="distributed" vertical="center" shrinkToFit="1"/>
      <protection locked="0"/>
    </xf>
    <xf numFmtId="0" fontId="5" fillId="0" borderId="22" xfId="2" applyFont="1" applyFill="1" applyBorder="1" applyAlignment="1">
      <alignment horizontal="distributed" vertical="center" wrapText="1" shrinkToFit="1"/>
    </xf>
    <xf numFmtId="0" fontId="5" fillId="0" borderId="23" xfId="2" applyFont="1" applyFill="1" applyBorder="1" applyAlignment="1">
      <alignment horizontal="distributed" vertical="center" shrinkToFit="1"/>
    </xf>
    <xf numFmtId="0" fontId="5" fillId="0" borderId="28" xfId="2" applyFont="1" applyFill="1" applyBorder="1" applyAlignment="1">
      <alignment horizontal="distributed" vertical="center" shrinkToFit="1"/>
    </xf>
    <xf numFmtId="0" fontId="5" fillId="0" borderId="22" xfId="2" applyFont="1" applyFill="1" applyBorder="1" applyAlignment="1">
      <alignment horizontal="distributed" vertical="center" shrinkToFit="1"/>
    </xf>
    <xf numFmtId="0" fontId="5" fillId="0" borderId="15" xfId="2" applyFont="1" applyFill="1" applyBorder="1" applyAlignment="1">
      <alignment horizontal="distributed" vertical="center" shrinkToFit="1"/>
    </xf>
    <xf numFmtId="0" fontId="5" fillId="0" borderId="16" xfId="2" applyFont="1" applyFill="1" applyBorder="1" applyAlignment="1">
      <alignment horizontal="distributed" vertical="center" shrinkToFit="1"/>
    </xf>
    <xf numFmtId="0" fontId="10" fillId="0" borderId="0" xfId="2" applyFont="1" applyFill="1" applyBorder="1" applyAlignment="1" applyProtection="1">
      <alignment horizontal="distributed" vertical="center" shrinkToFit="1"/>
      <protection locked="0"/>
    </xf>
    <xf numFmtId="0" fontId="10" fillId="0" borderId="0" xfId="2" applyFont="1" applyFill="1" applyBorder="1" applyAlignment="1">
      <alignment vertical="center"/>
    </xf>
    <xf numFmtId="0" fontId="5" fillId="0" borderId="1" xfId="2" applyFont="1" applyFill="1" applyBorder="1" applyAlignment="1">
      <alignment horizontal="distributed" vertical="center"/>
    </xf>
    <xf numFmtId="0" fontId="5" fillId="0" borderId="2" xfId="2" applyFont="1" applyFill="1" applyBorder="1" applyAlignment="1">
      <alignment horizontal="distributed" vertical="center"/>
    </xf>
    <xf numFmtId="177" fontId="5" fillId="0" borderId="7" xfId="0" applyNumberFormat="1" applyFont="1" applyBorder="1" applyAlignment="1">
      <alignment horizontal="right" vertical="center" shrinkToFit="1"/>
    </xf>
    <xf numFmtId="177" fontId="5" fillId="0" borderId="19" xfId="0" applyNumberFormat="1" applyFont="1" applyBorder="1" applyAlignment="1">
      <alignment horizontal="right" vertical="center" shrinkToFit="1"/>
    </xf>
    <xf numFmtId="178" fontId="5" fillId="0" borderId="7" xfId="0" applyNumberFormat="1" applyFont="1" applyBorder="1" applyAlignment="1">
      <alignment horizontal="right" vertical="center" shrinkToFit="1"/>
    </xf>
    <xf numFmtId="178" fontId="5" fillId="0" borderId="19" xfId="0" applyNumberFormat="1" applyFont="1" applyBorder="1" applyAlignment="1">
      <alignment horizontal="right" vertical="center" shrinkToFit="1"/>
    </xf>
    <xf numFmtId="179" fontId="10" fillId="0" borderId="0" xfId="1" applyNumberFormat="1" applyFont="1" applyBorder="1" applyAlignment="1">
      <alignment horizontal="right" vertical="center" wrapText="1"/>
    </xf>
    <xf numFmtId="177" fontId="5" fillId="0" borderId="7" xfId="0" applyNumberFormat="1" applyFont="1" applyBorder="1" applyAlignment="1">
      <alignment horizontal="center" vertical="center" shrinkToFit="1"/>
    </xf>
    <xf numFmtId="177" fontId="5" fillId="0" borderId="19" xfId="0" applyNumberFormat="1" applyFont="1" applyBorder="1" applyAlignment="1">
      <alignment horizontal="center" vertical="center" shrinkToFit="1"/>
    </xf>
    <xf numFmtId="178" fontId="5" fillId="0" borderId="7" xfId="0" applyNumberFormat="1" applyFont="1" applyBorder="1" applyAlignment="1">
      <alignment horizontal="center" vertical="center" shrinkToFit="1"/>
    </xf>
    <xf numFmtId="178" fontId="5" fillId="0" borderId="19" xfId="0" applyNumberFormat="1" applyFont="1" applyBorder="1" applyAlignment="1">
      <alignment horizontal="center" vertical="center" shrinkToFit="1"/>
    </xf>
    <xf numFmtId="38" fontId="10" fillId="0" borderId="0" xfId="1" applyFont="1" applyBorder="1" applyAlignment="1">
      <alignment horizontal="right" vertical="center"/>
    </xf>
    <xf numFmtId="0" fontId="5" fillId="0" borderId="1" xfId="2" applyFont="1" applyBorder="1" applyAlignment="1" applyProtection="1">
      <alignment horizontal="distributed" vertical="center"/>
      <protection locked="0"/>
    </xf>
    <xf numFmtId="0" fontId="5" fillId="0" borderId="23" xfId="2" applyFont="1" applyBorder="1" applyAlignment="1" applyProtection="1">
      <alignment horizontal="distributed" vertical="center"/>
      <protection locked="0"/>
    </xf>
    <xf numFmtId="177" fontId="5" fillId="0" borderId="10" xfId="0" applyNumberFormat="1" applyFont="1" applyBorder="1" applyAlignment="1">
      <alignment horizontal="right" vertical="center" shrinkToFit="1"/>
    </xf>
    <xf numFmtId="178" fontId="5" fillId="0" borderId="10" xfId="0" applyNumberFormat="1" applyFont="1" applyBorder="1" applyAlignment="1">
      <alignment horizontal="right" vertical="center" shrinkToFit="1"/>
    </xf>
    <xf numFmtId="0" fontId="5" fillId="0" borderId="22" xfId="2" applyFont="1" applyFill="1" applyBorder="1" applyAlignment="1" applyProtection="1">
      <alignment horizontal="distributed" vertical="center" shrinkToFit="1"/>
      <protection locked="0"/>
    </xf>
    <xf numFmtId="0" fontId="5" fillId="0" borderId="23" xfId="2" applyFont="1" applyFill="1" applyBorder="1" applyAlignment="1" applyProtection="1">
      <alignment horizontal="distributed" vertical="center" shrinkToFit="1"/>
      <protection locked="0"/>
    </xf>
    <xf numFmtId="0" fontId="5" fillId="0" borderId="22" xfId="2" applyFont="1" applyBorder="1" applyAlignment="1" applyProtection="1">
      <alignment horizontal="distributed" vertical="center"/>
      <protection locked="0"/>
    </xf>
    <xf numFmtId="0" fontId="5" fillId="0" borderId="23" xfId="2" applyFont="1" applyBorder="1"/>
    <xf numFmtId="177" fontId="5" fillId="0" borderId="1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36" xfId="0" applyNumberFormat="1" applyFont="1" applyBorder="1" applyAlignment="1">
      <alignment horizontal="center" vertical="center"/>
    </xf>
    <xf numFmtId="177" fontId="5" fillId="0" borderId="37" xfId="0" applyNumberFormat="1" applyFont="1" applyBorder="1" applyAlignment="1">
      <alignment horizontal="center" vertical="center"/>
    </xf>
    <xf numFmtId="177" fontId="5" fillId="0" borderId="20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5" fillId="0" borderId="12" xfId="0" applyNumberFormat="1" applyFont="1" applyBorder="1" applyAlignment="1">
      <alignment horizontal="center" vertical="center"/>
    </xf>
    <xf numFmtId="177" fontId="5" fillId="0" borderId="17" xfId="0" applyNumberFormat="1" applyFont="1" applyBorder="1" applyAlignment="1">
      <alignment horizontal="center" vertical="center"/>
    </xf>
    <xf numFmtId="177" fontId="5" fillId="0" borderId="8" xfId="0" applyNumberFormat="1" applyFont="1" applyBorder="1" applyAlignment="1">
      <alignment horizontal="center" vertical="center"/>
    </xf>
    <xf numFmtId="177" fontId="5" fillId="0" borderId="11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0" fontId="5" fillId="0" borderId="2" xfId="2" applyFont="1" applyBorder="1" applyAlignment="1" applyProtection="1">
      <alignment horizontal="distributed" vertical="center"/>
      <protection locked="0"/>
    </xf>
    <xf numFmtId="0" fontId="5" fillId="0" borderId="1" xfId="2" applyFont="1" applyBorder="1" applyAlignment="1" applyProtection="1">
      <alignment horizontal="distributed" vertical="center" shrinkToFit="1"/>
      <protection locked="0"/>
    </xf>
    <xf numFmtId="0" fontId="5" fillId="0" borderId="2" xfId="2" applyFont="1" applyBorder="1" applyAlignment="1" applyProtection="1">
      <alignment horizontal="distributed" vertical="center" shrinkToFit="1"/>
      <protection locked="0"/>
    </xf>
    <xf numFmtId="0" fontId="5" fillId="0" borderId="2" xfId="2" applyFont="1" applyBorder="1"/>
    <xf numFmtId="0" fontId="10" fillId="0" borderId="0" xfId="2" applyFont="1" applyBorder="1"/>
    <xf numFmtId="0" fontId="5" fillId="0" borderId="22" xfId="2" applyFont="1" applyBorder="1" applyAlignment="1" applyProtection="1">
      <alignment horizontal="distributed" vertical="center" wrapText="1" shrinkToFit="1"/>
      <protection locked="0"/>
    </xf>
    <xf numFmtId="0" fontId="5" fillId="0" borderId="23" xfId="2" applyFont="1" applyBorder="1" applyAlignment="1">
      <alignment vertical="center"/>
    </xf>
    <xf numFmtId="177" fontId="5" fillId="0" borderId="10" xfId="0" applyNumberFormat="1" applyFont="1" applyBorder="1" applyAlignment="1">
      <alignment horizontal="center" vertical="center" shrinkToFit="1"/>
    </xf>
    <xf numFmtId="178" fontId="5" fillId="0" borderId="10" xfId="0" applyNumberFormat="1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justifyLastLine="1"/>
    </xf>
    <xf numFmtId="0" fontId="5" fillId="0" borderId="2" xfId="0" applyFont="1" applyBorder="1" applyAlignment="1">
      <alignment horizontal="center" vertical="center" justifyLastLine="1"/>
    </xf>
    <xf numFmtId="0" fontId="5" fillId="0" borderId="5" xfId="0" applyFont="1" applyBorder="1" applyAlignment="1">
      <alignment horizontal="center" vertical="center" justifyLastLine="1"/>
    </xf>
    <xf numFmtId="0" fontId="5" fillId="0" borderId="6" xfId="0" applyFont="1" applyBorder="1" applyAlignment="1">
      <alignment horizontal="center" vertical="center" justifyLastLine="1"/>
    </xf>
    <xf numFmtId="0" fontId="5" fillId="0" borderId="15" xfId="0" applyFont="1" applyBorder="1" applyAlignment="1">
      <alignment horizontal="center" vertical="center" justifyLastLine="1"/>
    </xf>
    <xf numFmtId="0" fontId="5" fillId="0" borderId="16" xfId="0" applyFont="1" applyBorder="1" applyAlignment="1">
      <alignment horizontal="center" vertical="center" justifyLastLine="1"/>
    </xf>
    <xf numFmtId="38" fontId="5" fillId="0" borderId="1" xfId="1" applyFont="1" applyFill="1" applyBorder="1" applyAlignment="1">
      <alignment horizontal="distributed" vertical="top" justifyLastLine="1"/>
    </xf>
    <xf numFmtId="38" fontId="5" fillId="0" borderId="3" xfId="1" applyFont="1" applyFill="1" applyBorder="1" applyAlignment="1">
      <alignment horizontal="distributed" vertical="top" justifyLastLine="1"/>
    </xf>
    <xf numFmtId="38" fontId="5" fillId="0" borderId="2" xfId="1" applyFont="1" applyFill="1" applyBorder="1" applyAlignment="1">
      <alignment horizontal="distributed" vertical="top" justifyLastLine="1"/>
    </xf>
    <xf numFmtId="0" fontId="5" fillId="0" borderId="3" xfId="0" applyFont="1" applyBorder="1" applyAlignment="1">
      <alignment horizontal="center" vertical="center" justifyLastLine="1"/>
    </xf>
    <xf numFmtId="0" fontId="5" fillId="0" borderId="4" xfId="0" applyFont="1" applyBorder="1" applyAlignment="1">
      <alignment horizontal="center" vertical="center" justifyLastLine="1"/>
    </xf>
    <xf numFmtId="38" fontId="5" fillId="0" borderId="3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7" xfId="1" applyNumberFormat="1" applyFont="1" applyFill="1" applyBorder="1" applyAlignment="1">
      <alignment horizontal="center" vertical="distributed" textRotation="255" shrinkToFit="1"/>
    </xf>
    <xf numFmtId="0" fontId="5" fillId="0" borderId="10" xfId="1" applyNumberFormat="1" applyFont="1" applyFill="1" applyBorder="1" applyAlignment="1">
      <alignment horizontal="center" vertical="distributed" textRotation="255" shrinkToFit="1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 textRotation="255" wrapText="1" shrinkToFit="1"/>
    </xf>
    <xf numFmtId="0" fontId="7" fillId="0" borderId="10" xfId="0" applyFont="1" applyBorder="1" applyAlignment="1">
      <alignment vertical="center" textRotation="255" wrapText="1" shrinkToFit="1"/>
    </xf>
    <xf numFmtId="38" fontId="5" fillId="0" borderId="8" xfId="1" applyFont="1" applyBorder="1" applyAlignment="1">
      <alignment horizontal="center" vertical="center" textRotation="255" shrinkToFit="1"/>
    </xf>
    <xf numFmtId="38" fontId="5" fillId="0" borderId="11" xfId="1" applyFont="1" applyBorder="1" applyAlignment="1">
      <alignment horizontal="center" vertical="center" textRotation="255" shrinkToFit="1"/>
    </xf>
    <xf numFmtId="38" fontId="5" fillId="0" borderId="9" xfId="1" applyFont="1" applyBorder="1" applyAlignment="1">
      <alignment horizontal="center" vertical="center" textRotation="255"/>
    </xf>
    <xf numFmtId="0" fontId="5" fillId="0" borderId="12" xfId="0" applyFont="1" applyBorder="1" applyAlignment="1">
      <alignment vertical="center" textRotation="255"/>
    </xf>
    <xf numFmtId="0" fontId="0" fillId="0" borderId="0" xfId="0" applyFont="1"/>
    <xf numFmtId="0" fontId="5" fillId="0" borderId="15" xfId="2" applyFont="1" applyBorder="1" applyAlignment="1" applyProtection="1">
      <alignment horizontal="distributed" vertical="center"/>
      <protection locked="0"/>
    </xf>
  </cellXfs>
  <cellStyles count="5">
    <cellStyle name="桁区切り" xfId="1" builtinId="6"/>
    <cellStyle name="桁区切り 4" xfId="3"/>
    <cellStyle name="標準" xfId="0" builtinId="0"/>
    <cellStyle name="標準_3図書館一覧2005" xfId="2"/>
    <cellStyle name="標準_TES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rgb="FFFFC000"/>
  </sheetPr>
  <dimension ref="A1:V156"/>
  <sheetViews>
    <sheetView showZeros="0" tabSelected="1" view="pageBreakPreview" topLeftCell="A103" zoomScaleNormal="100" zoomScaleSheetLayoutView="100" workbookViewId="0">
      <selection activeCell="D160" sqref="D160"/>
    </sheetView>
  </sheetViews>
  <sheetFormatPr defaultRowHeight="11.25" x14ac:dyDescent="0.15"/>
  <cols>
    <col min="1" max="1" width="3.5" style="3" customWidth="1"/>
    <col min="2" max="2" width="7.25" style="3" customWidth="1"/>
    <col min="3" max="3" width="7.5" style="3" customWidth="1"/>
    <col min="4" max="4" width="6.5" style="3" customWidth="1"/>
    <col min="5" max="5" width="5.75" style="3" customWidth="1"/>
    <col min="6" max="6" width="4.125" style="3" customWidth="1"/>
    <col min="7" max="7" width="4.375" style="3" customWidth="1"/>
    <col min="8" max="8" width="3.375" style="4" customWidth="1"/>
    <col min="9" max="10" width="7" style="3" customWidth="1"/>
    <col min="11" max="11" width="6.125" style="4" customWidth="1"/>
    <col min="12" max="13" width="5.75" style="3" customWidth="1"/>
    <col min="14" max="14" width="5.375" style="3" customWidth="1"/>
    <col min="15" max="15" width="3.875" style="3" customWidth="1"/>
    <col min="16" max="16" width="3.875" style="4" customWidth="1"/>
    <col min="17" max="17" width="5.125" style="4" customWidth="1"/>
    <col min="18" max="18" width="4.375" style="3" customWidth="1"/>
    <col min="19" max="19" width="0" style="3" hidden="1" customWidth="1"/>
    <col min="20" max="20" width="9.125" style="116" hidden="1" customWidth="1"/>
    <col min="21" max="22" width="0" style="105" hidden="1" customWidth="1"/>
    <col min="23" max="24" width="0" style="3" hidden="1" customWidth="1"/>
    <col min="25" max="16384" width="9" style="3"/>
  </cols>
  <sheetData>
    <row r="1" spans="1:22" ht="17.25" x14ac:dyDescent="0.2">
      <c r="A1" s="1" t="s">
        <v>0</v>
      </c>
      <c r="B1" s="2"/>
      <c r="T1" s="104"/>
    </row>
    <row r="3" spans="1:22" x14ac:dyDescent="0.15">
      <c r="A3" s="183" t="s">
        <v>1</v>
      </c>
      <c r="B3" s="184"/>
      <c r="C3" s="189" t="s">
        <v>2</v>
      </c>
      <c r="D3" s="190"/>
      <c r="E3" s="190"/>
      <c r="F3" s="190"/>
      <c r="G3" s="190"/>
      <c r="H3" s="191"/>
      <c r="I3" s="183" t="s">
        <v>3</v>
      </c>
      <c r="J3" s="192"/>
      <c r="K3" s="192"/>
      <c r="L3" s="192"/>
      <c r="M3" s="192"/>
      <c r="N3" s="192"/>
      <c r="O3" s="192"/>
      <c r="P3" s="193"/>
      <c r="Q3" s="194" t="s">
        <v>4</v>
      </c>
      <c r="R3" s="195"/>
      <c r="T3" s="104"/>
    </row>
    <row r="4" spans="1:22" ht="11.25" customHeight="1" x14ac:dyDescent="0.15">
      <c r="A4" s="185"/>
      <c r="B4" s="186"/>
      <c r="C4" s="178" t="s">
        <v>5</v>
      </c>
      <c r="D4" s="182"/>
      <c r="E4" s="182"/>
      <c r="F4" s="182"/>
      <c r="G4" s="179"/>
      <c r="H4" s="196" t="s">
        <v>6</v>
      </c>
      <c r="I4" s="198" t="s">
        <v>7</v>
      </c>
      <c r="J4" s="198"/>
      <c r="K4" s="198"/>
      <c r="L4" s="198"/>
      <c r="M4" s="198"/>
      <c r="N4" s="198"/>
      <c r="O4" s="199"/>
      <c r="P4" s="200" t="s">
        <v>8</v>
      </c>
      <c r="Q4" s="202" t="s">
        <v>9</v>
      </c>
      <c r="R4" s="204" t="s">
        <v>10</v>
      </c>
      <c r="T4" s="104"/>
    </row>
    <row r="5" spans="1:22" x14ac:dyDescent="0.15">
      <c r="A5" s="185"/>
      <c r="B5" s="186"/>
      <c r="C5" s="5"/>
      <c r="D5" s="178" t="s">
        <v>11</v>
      </c>
      <c r="E5" s="179"/>
      <c r="F5" s="180" t="s">
        <v>12</v>
      </c>
      <c r="G5" s="181"/>
      <c r="H5" s="197"/>
      <c r="I5" s="6"/>
      <c r="J5" s="178" t="s">
        <v>11</v>
      </c>
      <c r="K5" s="182"/>
      <c r="L5" s="179"/>
      <c r="M5" s="182" t="s">
        <v>12</v>
      </c>
      <c r="N5" s="182"/>
      <c r="O5" s="179"/>
      <c r="P5" s="201"/>
      <c r="Q5" s="203"/>
      <c r="R5" s="205"/>
      <c r="T5" s="104"/>
    </row>
    <row r="6" spans="1:22" ht="54.75" customHeight="1" x14ac:dyDescent="0.15">
      <c r="A6" s="185"/>
      <c r="B6" s="186"/>
      <c r="C6" s="7"/>
      <c r="D6" s="7"/>
      <c r="E6" s="8" t="s">
        <v>13</v>
      </c>
      <c r="F6" s="9"/>
      <c r="G6" s="10" t="s">
        <v>14</v>
      </c>
      <c r="H6" s="197"/>
      <c r="I6" s="9"/>
      <c r="J6" s="7"/>
      <c r="K6" s="10" t="s">
        <v>13</v>
      </c>
      <c r="L6" s="11" t="s">
        <v>15</v>
      </c>
      <c r="M6" s="9"/>
      <c r="N6" s="10" t="s">
        <v>16</v>
      </c>
      <c r="O6" s="8" t="s">
        <v>17</v>
      </c>
      <c r="P6" s="201"/>
      <c r="Q6" s="203"/>
      <c r="R6" s="205"/>
      <c r="T6" s="104"/>
    </row>
    <row r="7" spans="1:22" ht="12.75" customHeight="1" x14ac:dyDescent="0.15">
      <c r="A7" s="187"/>
      <c r="B7" s="188"/>
      <c r="C7" s="12" t="s">
        <v>18</v>
      </c>
      <c r="D7" s="12"/>
      <c r="E7" s="13"/>
      <c r="F7" s="14"/>
      <c r="G7" s="13"/>
      <c r="H7" s="15" t="s">
        <v>19</v>
      </c>
      <c r="I7" s="14" t="s">
        <v>20</v>
      </c>
      <c r="J7" s="16"/>
      <c r="K7" s="17"/>
      <c r="L7" s="13" t="s">
        <v>21</v>
      </c>
      <c r="M7" s="18"/>
      <c r="N7" s="18"/>
      <c r="O7" s="13" t="s">
        <v>21</v>
      </c>
      <c r="P7" s="19" t="s">
        <v>22</v>
      </c>
      <c r="Q7" s="20" t="s">
        <v>20</v>
      </c>
      <c r="R7" s="21"/>
      <c r="T7" s="104" t="s">
        <v>23</v>
      </c>
    </row>
    <row r="8" spans="1:22" ht="22.5" customHeight="1" x14ac:dyDescent="0.15">
      <c r="A8" s="155" t="s">
        <v>24</v>
      </c>
      <c r="B8" s="156"/>
      <c r="C8" s="22">
        <f>D8+F8</f>
        <v>91506</v>
      </c>
      <c r="D8" s="23">
        <v>91506</v>
      </c>
      <c r="E8" s="24">
        <v>5567</v>
      </c>
      <c r="F8" s="25"/>
      <c r="G8" s="24"/>
      <c r="H8" s="26">
        <f>C8*100/T8</f>
        <v>4.4908231261735496</v>
      </c>
      <c r="I8" s="27">
        <f>J8+M8</f>
        <v>116865</v>
      </c>
      <c r="J8" s="23">
        <v>116865</v>
      </c>
      <c r="K8" s="28">
        <v>68895</v>
      </c>
      <c r="L8" s="24"/>
      <c r="M8" s="25"/>
      <c r="N8" s="29"/>
      <c r="O8" s="24"/>
      <c r="P8" s="30">
        <f>I8/T8</f>
        <v>5.735362103471596E-2</v>
      </c>
      <c r="Q8" s="31"/>
      <c r="R8" s="32"/>
      <c r="T8" s="106">
        <v>2037622</v>
      </c>
      <c r="U8" s="120" t="s">
        <v>25</v>
      </c>
      <c r="V8" s="121"/>
    </row>
    <row r="9" spans="1:22" ht="22.5" customHeight="1" x14ac:dyDescent="0.15">
      <c r="A9" s="126" t="s">
        <v>26</v>
      </c>
      <c r="B9" s="156"/>
      <c r="C9" s="22">
        <f>D9+F9</f>
        <v>34624</v>
      </c>
      <c r="D9" s="23">
        <v>34624</v>
      </c>
      <c r="E9" s="24">
        <v>3520</v>
      </c>
      <c r="F9" s="25"/>
      <c r="G9" s="24"/>
      <c r="H9" s="144">
        <f>C9*100/T9</f>
        <v>9.4106391537382716</v>
      </c>
      <c r="I9" s="27">
        <f>J9+M9</f>
        <v>892782</v>
      </c>
      <c r="J9" s="23">
        <v>892782</v>
      </c>
      <c r="K9" s="28">
        <v>304210</v>
      </c>
      <c r="L9" s="24">
        <v>22688</v>
      </c>
      <c r="M9" s="25"/>
      <c r="N9" s="29"/>
      <c r="O9" s="24"/>
      <c r="P9" s="141">
        <f>(I9+I10)/T9</f>
        <v>4.351167632445831</v>
      </c>
      <c r="Q9" s="33">
        <v>10510</v>
      </c>
      <c r="R9" s="24">
        <v>58</v>
      </c>
      <c r="T9" s="148">
        <v>367924</v>
      </c>
      <c r="U9" s="128" t="s">
        <v>27</v>
      </c>
      <c r="V9" s="121"/>
    </row>
    <row r="10" spans="1:22" ht="22.5" customHeight="1" x14ac:dyDescent="0.15">
      <c r="A10" s="126" t="s">
        <v>28</v>
      </c>
      <c r="B10" s="156"/>
      <c r="C10" s="22">
        <f>D10+F10</f>
        <v>24623</v>
      </c>
      <c r="D10" s="23">
        <v>20871</v>
      </c>
      <c r="E10" s="24">
        <v>2751</v>
      </c>
      <c r="F10" s="33">
        <v>3752</v>
      </c>
      <c r="G10" s="34">
        <v>516</v>
      </c>
      <c r="H10" s="145"/>
      <c r="I10" s="27">
        <f>J10+M10</f>
        <v>708117</v>
      </c>
      <c r="J10" s="23">
        <v>587548</v>
      </c>
      <c r="K10" s="28">
        <v>186186</v>
      </c>
      <c r="L10" s="24"/>
      <c r="M10" s="33">
        <v>120569</v>
      </c>
      <c r="N10" s="28">
        <v>36754</v>
      </c>
      <c r="O10" s="24"/>
      <c r="P10" s="142"/>
      <c r="Q10" s="33">
        <v>29258</v>
      </c>
      <c r="R10" s="24">
        <v>32</v>
      </c>
      <c r="T10" s="148"/>
      <c r="U10" s="128" t="s">
        <v>29</v>
      </c>
      <c r="V10" s="121"/>
    </row>
    <row r="11" spans="1:22" ht="22.5" customHeight="1" x14ac:dyDescent="0.15">
      <c r="A11" s="149" t="s">
        <v>30</v>
      </c>
      <c r="B11" s="172"/>
      <c r="C11" s="22">
        <f t="shared" ref="C11:C86" si="0">D11+F11</f>
        <v>50794</v>
      </c>
      <c r="D11" s="23">
        <v>50794</v>
      </c>
      <c r="E11" s="24">
        <v>3030</v>
      </c>
      <c r="F11" s="25"/>
      <c r="G11" s="24"/>
      <c r="H11" s="144">
        <f>(C11+C12+C13+C14+C15+C16+C17+C18+C19+C20+C21)*100/T11</f>
        <v>49.593156163673669</v>
      </c>
      <c r="I11" s="27">
        <f>J11+M11</f>
        <v>493516</v>
      </c>
      <c r="J11" s="23">
        <v>493516</v>
      </c>
      <c r="K11" s="28">
        <v>166886</v>
      </c>
      <c r="L11" s="24">
        <v>30697</v>
      </c>
      <c r="M11" s="25"/>
      <c r="N11" s="29"/>
      <c r="O11" s="24"/>
      <c r="P11" s="146">
        <f>(I11+I12+I13+I14+I15+I16+I17+I18+I19+I20+I21)/T11</f>
        <v>6.0115387347929836</v>
      </c>
      <c r="Q11" s="33">
        <v>23886</v>
      </c>
      <c r="R11" s="24">
        <v>59</v>
      </c>
      <c r="T11" s="148">
        <v>239281</v>
      </c>
      <c r="U11" s="120" t="s">
        <v>31</v>
      </c>
      <c r="V11" s="121"/>
    </row>
    <row r="12" spans="1:22" ht="22.5" customHeight="1" x14ac:dyDescent="0.15">
      <c r="A12" s="35"/>
      <c r="B12" s="36" t="s">
        <v>32</v>
      </c>
      <c r="C12" s="22">
        <f t="shared" si="0"/>
        <v>6826</v>
      </c>
      <c r="D12" s="23">
        <v>6826</v>
      </c>
      <c r="E12" s="24">
        <v>686</v>
      </c>
      <c r="F12" s="25"/>
      <c r="G12" s="24"/>
      <c r="H12" s="176"/>
      <c r="I12" s="27">
        <f t="shared" ref="I12:I87" si="1">J12+M12</f>
        <v>83528</v>
      </c>
      <c r="J12" s="37">
        <v>83528</v>
      </c>
      <c r="K12" s="28">
        <v>35844</v>
      </c>
      <c r="L12" s="24">
        <v>362</v>
      </c>
      <c r="M12" s="25"/>
      <c r="N12" s="29"/>
      <c r="O12" s="24"/>
      <c r="P12" s="177"/>
      <c r="Q12" s="33"/>
      <c r="R12" s="24"/>
      <c r="T12" s="148"/>
      <c r="U12" s="107"/>
      <c r="V12" s="108" t="s">
        <v>32</v>
      </c>
    </row>
    <row r="13" spans="1:22" ht="22.5" customHeight="1" x14ac:dyDescent="0.15">
      <c r="A13" s="35"/>
      <c r="B13" s="38" t="s">
        <v>33</v>
      </c>
      <c r="C13" s="22">
        <f t="shared" si="0"/>
        <v>4826</v>
      </c>
      <c r="D13" s="23">
        <v>4826</v>
      </c>
      <c r="E13" s="24">
        <v>593</v>
      </c>
      <c r="F13" s="25"/>
      <c r="G13" s="24"/>
      <c r="H13" s="176"/>
      <c r="I13" s="27">
        <f t="shared" si="1"/>
        <v>74826</v>
      </c>
      <c r="J13" s="23">
        <v>74826</v>
      </c>
      <c r="K13" s="28">
        <v>35692</v>
      </c>
      <c r="L13" s="24">
        <v>152</v>
      </c>
      <c r="M13" s="25"/>
      <c r="N13" s="29"/>
      <c r="O13" s="24"/>
      <c r="P13" s="177"/>
      <c r="Q13" s="33"/>
      <c r="R13" s="24"/>
      <c r="T13" s="148"/>
      <c r="U13" s="107"/>
      <c r="V13" s="108" t="s">
        <v>34</v>
      </c>
    </row>
    <row r="14" spans="1:22" ht="22.5" customHeight="1" x14ac:dyDescent="0.15">
      <c r="A14" s="35"/>
      <c r="B14" s="38" t="s">
        <v>35</v>
      </c>
      <c r="C14" s="22">
        <f t="shared" si="0"/>
        <v>18410</v>
      </c>
      <c r="D14" s="23">
        <v>18410</v>
      </c>
      <c r="E14" s="24">
        <v>1473</v>
      </c>
      <c r="F14" s="25"/>
      <c r="G14" s="24"/>
      <c r="H14" s="176"/>
      <c r="I14" s="27">
        <f t="shared" si="1"/>
        <v>238772</v>
      </c>
      <c r="J14" s="23">
        <v>238772</v>
      </c>
      <c r="K14" s="28">
        <v>101301</v>
      </c>
      <c r="L14" s="34">
        <v>4677</v>
      </c>
      <c r="M14" s="25"/>
      <c r="N14" s="29"/>
      <c r="O14" s="24"/>
      <c r="P14" s="177"/>
      <c r="Q14" s="33"/>
      <c r="R14" s="24"/>
      <c r="T14" s="148"/>
      <c r="U14" s="107"/>
      <c r="V14" s="108" t="s">
        <v>36</v>
      </c>
    </row>
    <row r="15" spans="1:22" ht="22.5" customHeight="1" x14ac:dyDescent="0.15">
      <c r="A15" s="35"/>
      <c r="B15" s="39" t="s">
        <v>37</v>
      </c>
      <c r="C15" s="22">
        <f t="shared" si="0"/>
        <v>5226</v>
      </c>
      <c r="D15" s="23">
        <v>5226</v>
      </c>
      <c r="E15" s="24">
        <v>550</v>
      </c>
      <c r="F15" s="25"/>
      <c r="G15" s="24"/>
      <c r="H15" s="176"/>
      <c r="I15" s="27">
        <f t="shared" si="1"/>
        <v>74139</v>
      </c>
      <c r="J15" s="23">
        <v>74139</v>
      </c>
      <c r="K15" s="28">
        <v>34119</v>
      </c>
      <c r="L15" s="24">
        <v>471</v>
      </c>
      <c r="M15" s="25"/>
      <c r="N15" s="29"/>
      <c r="O15" s="24"/>
      <c r="P15" s="177"/>
      <c r="Q15" s="33"/>
      <c r="R15" s="24"/>
      <c r="T15" s="148"/>
      <c r="U15" s="107"/>
      <c r="V15" s="108" t="s">
        <v>37</v>
      </c>
    </row>
    <row r="16" spans="1:22" ht="22.5" customHeight="1" x14ac:dyDescent="0.15">
      <c r="A16" s="40"/>
      <c r="B16" s="39" t="s">
        <v>38</v>
      </c>
      <c r="C16" s="22">
        <f t="shared" si="0"/>
        <v>4030</v>
      </c>
      <c r="D16" s="23">
        <v>4030</v>
      </c>
      <c r="E16" s="24">
        <v>547</v>
      </c>
      <c r="F16" s="25"/>
      <c r="G16" s="24"/>
      <c r="H16" s="176"/>
      <c r="I16" s="27">
        <f t="shared" si="1"/>
        <v>81957</v>
      </c>
      <c r="J16" s="23">
        <v>81957</v>
      </c>
      <c r="K16" s="28">
        <v>42367</v>
      </c>
      <c r="L16" s="24">
        <v>248</v>
      </c>
      <c r="M16" s="25"/>
      <c r="N16" s="29"/>
      <c r="O16" s="24"/>
      <c r="P16" s="177"/>
      <c r="Q16" s="33"/>
      <c r="R16" s="24"/>
      <c r="T16" s="148"/>
      <c r="U16" s="107"/>
      <c r="V16" s="108" t="s">
        <v>38</v>
      </c>
    </row>
    <row r="17" spans="1:22" ht="22.5" customHeight="1" x14ac:dyDescent="0.15">
      <c r="A17" s="40"/>
      <c r="B17" s="41" t="s">
        <v>39</v>
      </c>
      <c r="C17" s="22">
        <f t="shared" si="0"/>
        <v>1680</v>
      </c>
      <c r="D17" s="23">
        <v>1680</v>
      </c>
      <c r="E17" s="24">
        <v>232</v>
      </c>
      <c r="F17" s="25"/>
      <c r="G17" s="24"/>
      <c r="H17" s="176"/>
      <c r="I17" s="27">
        <f t="shared" si="1"/>
        <v>44677</v>
      </c>
      <c r="J17" s="23">
        <v>44677</v>
      </c>
      <c r="K17" s="28">
        <v>19497</v>
      </c>
      <c r="L17" s="24">
        <v>109</v>
      </c>
      <c r="M17" s="25"/>
      <c r="N17" s="29"/>
      <c r="O17" s="24"/>
      <c r="P17" s="177"/>
      <c r="Q17" s="33"/>
      <c r="R17" s="24"/>
      <c r="T17" s="148"/>
      <c r="U17" s="107"/>
      <c r="V17" s="108" t="s">
        <v>40</v>
      </c>
    </row>
    <row r="18" spans="1:22" ht="22.5" customHeight="1" x14ac:dyDescent="0.15">
      <c r="A18" s="40"/>
      <c r="B18" s="41" t="s">
        <v>41</v>
      </c>
      <c r="C18" s="22">
        <f t="shared" si="0"/>
        <v>4305</v>
      </c>
      <c r="D18" s="23">
        <v>4305</v>
      </c>
      <c r="E18" s="24">
        <v>460</v>
      </c>
      <c r="F18" s="25"/>
      <c r="G18" s="24"/>
      <c r="H18" s="176"/>
      <c r="I18" s="27">
        <f t="shared" si="1"/>
        <v>66081</v>
      </c>
      <c r="J18" s="23">
        <v>66081</v>
      </c>
      <c r="K18" s="28">
        <v>31815</v>
      </c>
      <c r="L18" s="24">
        <v>194</v>
      </c>
      <c r="M18" s="25"/>
      <c r="N18" s="29"/>
      <c r="O18" s="24"/>
      <c r="P18" s="177"/>
      <c r="Q18" s="33"/>
      <c r="R18" s="24"/>
      <c r="T18" s="148"/>
      <c r="U18" s="107"/>
      <c r="V18" s="108" t="s">
        <v>41</v>
      </c>
    </row>
    <row r="19" spans="1:22" ht="22.5" customHeight="1" x14ac:dyDescent="0.15">
      <c r="A19" s="40"/>
      <c r="B19" s="41" t="s">
        <v>42</v>
      </c>
      <c r="C19" s="22">
        <f t="shared" si="0"/>
        <v>7745</v>
      </c>
      <c r="D19" s="23">
        <v>7745</v>
      </c>
      <c r="E19" s="24">
        <v>957</v>
      </c>
      <c r="F19" s="25"/>
      <c r="G19" s="24"/>
      <c r="H19" s="176"/>
      <c r="I19" s="27">
        <f t="shared" si="1"/>
        <v>88268</v>
      </c>
      <c r="J19" s="23">
        <v>88268</v>
      </c>
      <c r="K19" s="28">
        <v>38577</v>
      </c>
      <c r="L19" s="24">
        <v>325</v>
      </c>
      <c r="M19" s="25"/>
      <c r="N19" s="29"/>
      <c r="O19" s="24"/>
      <c r="P19" s="177"/>
      <c r="Q19" s="33"/>
      <c r="R19" s="24"/>
      <c r="T19" s="148"/>
      <c r="U19" s="107"/>
      <c r="V19" s="108" t="s">
        <v>42</v>
      </c>
    </row>
    <row r="20" spans="1:22" ht="22.5" customHeight="1" x14ac:dyDescent="0.15">
      <c r="A20" s="35"/>
      <c r="B20" s="38" t="s">
        <v>43</v>
      </c>
      <c r="C20" s="22">
        <f>D20+F20</f>
        <v>11448</v>
      </c>
      <c r="D20" s="23">
        <v>11448</v>
      </c>
      <c r="E20" s="24">
        <v>748</v>
      </c>
      <c r="F20" s="25"/>
      <c r="G20" s="24"/>
      <c r="H20" s="176"/>
      <c r="I20" s="27">
        <f>J20+M20</f>
        <v>103415</v>
      </c>
      <c r="J20" s="23">
        <v>103415</v>
      </c>
      <c r="K20" s="28">
        <v>48807</v>
      </c>
      <c r="L20" s="24">
        <v>772</v>
      </c>
      <c r="M20" s="25"/>
      <c r="N20" s="29"/>
      <c r="O20" s="24"/>
      <c r="P20" s="177"/>
      <c r="Q20" s="33"/>
      <c r="R20" s="24"/>
      <c r="T20" s="148"/>
      <c r="U20" s="107"/>
      <c r="V20" s="108" t="s">
        <v>42</v>
      </c>
    </row>
    <row r="21" spans="1:22" ht="22.5" customHeight="1" x14ac:dyDescent="0.15">
      <c r="A21" s="42"/>
      <c r="B21" s="38" t="s">
        <v>44</v>
      </c>
      <c r="C21" s="22">
        <f t="shared" si="0"/>
        <v>3377</v>
      </c>
      <c r="D21" s="23">
        <v>3377</v>
      </c>
      <c r="E21" s="24">
        <v>580</v>
      </c>
      <c r="F21" s="25"/>
      <c r="G21" s="24"/>
      <c r="H21" s="145"/>
      <c r="I21" s="27">
        <f t="shared" si="1"/>
        <v>89268</v>
      </c>
      <c r="J21" s="23">
        <v>89268</v>
      </c>
      <c r="K21" s="28">
        <v>44711</v>
      </c>
      <c r="L21" s="24">
        <v>581</v>
      </c>
      <c r="M21" s="25"/>
      <c r="N21" s="29"/>
      <c r="O21" s="24"/>
      <c r="P21" s="147"/>
      <c r="Q21" s="33"/>
      <c r="R21" s="24"/>
      <c r="T21" s="148"/>
      <c r="U21" s="107"/>
      <c r="V21" s="108" t="s">
        <v>43</v>
      </c>
    </row>
    <row r="22" spans="1:22" ht="22.5" customHeight="1" x14ac:dyDescent="0.15">
      <c r="A22" s="126" t="s">
        <v>45</v>
      </c>
      <c r="B22" s="156"/>
      <c r="C22" s="22">
        <f>D22</f>
        <v>18604</v>
      </c>
      <c r="D22" s="37">
        <v>18604</v>
      </c>
      <c r="E22" s="43">
        <v>1615</v>
      </c>
      <c r="F22" s="25">
        <v>230</v>
      </c>
      <c r="G22" s="24">
        <v>4</v>
      </c>
      <c r="H22" s="139">
        <f>(C22+C23+C24)*100/T22</f>
        <v>19.355659177617635</v>
      </c>
      <c r="I22" s="27">
        <f>J22+M22</f>
        <v>354774</v>
      </c>
      <c r="J22" s="23">
        <v>343777</v>
      </c>
      <c r="K22" s="28">
        <v>121367</v>
      </c>
      <c r="L22" s="24"/>
      <c r="M22" s="33">
        <v>10997</v>
      </c>
      <c r="N22" s="29">
        <v>1947</v>
      </c>
      <c r="O22" s="24"/>
      <c r="P22" s="146">
        <f>(I22+I23+I24+I25)/T22</f>
        <v>4.3311050966837321</v>
      </c>
      <c r="Q22" s="33">
        <v>7246</v>
      </c>
      <c r="R22" s="24">
        <v>103</v>
      </c>
      <c r="T22" s="148">
        <v>153335</v>
      </c>
      <c r="U22" s="128" t="s">
        <v>45</v>
      </c>
      <c r="V22" s="128"/>
    </row>
    <row r="23" spans="1:22" ht="22.5" customHeight="1" x14ac:dyDescent="0.15">
      <c r="A23" s="126" t="s">
        <v>46</v>
      </c>
      <c r="B23" s="156"/>
      <c r="C23" s="22">
        <f>D23</f>
        <v>6483</v>
      </c>
      <c r="D23" s="23">
        <v>6483</v>
      </c>
      <c r="E23" s="43" t="s">
        <v>47</v>
      </c>
      <c r="F23" s="25" t="s">
        <v>47</v>
      </c>
      <c r="G23" s="24" t="s">
        <v>47</v>
      </c>
      <c r="H23" s="151"/>
      <c r="I23" s="27">
        <f t="shared" si="1"/>
        <v>174765</v>
      </c>
      <c r="J23" s="23">
        <v>160274</v>
      </c>
      <c r="K23" s="28">
        <v>68289</v>
      </c>
      <c r="L23" s="24"/>
      <c r="M23" s="33">
        <v>14491</v>
      </c>
      <c r="N23" s="28">
        <v>7202</v>
      </c>
      <c r="O23" s="24"/>
      <c r="P23" s="177"/>
      <c r="Q23" s="33">
        <v>7505</v>
      </c>
      <c r="R23" s="24">
        <v>46</v>
      </c>
      <c r="T23" s="148"/>
      <c r="U23" s="128" t="s">
        <v>48</v>
      </c>
      <c r="V23" s="121"/>
    </row>
    <row r="24" spans="1:22" ht="22.5" customHeight="1" x14ac:dyDescent="0.15">
      <c r="A24" s="174" t="s">
        <v>49</v>
      </c>
      <c r="B24" s="127"/>
      <c r="C24" s="22">
        <f t="shared" si="0"/>
        <v>4592</v>
      </c>
      <c r="D24" s="23">
        <v>4592</v>
      </c>
      <c r="E24" s="24">
        <v>295</v>
      </c>
      <c r="F24" s="25"/>
      <c r="G24" s="24"/>
      <c r="H24" s="140"/>
      <c r="I24" s="27">
        <f>J24+M24</f>
        <v>76231</v>
      </c>
      <c r="J24" s="23">
        <v>76231</v>
      </c>
      <c r="K24" s="28">
        <v>15173</v>
      </c>
      <c r="L24" s="24">
        <v>1042</v>
      </c>
      <c r="M24" s="25"/>
      <c r="N24" s="29"/>
      <c r="O24" s="24"/>
      <c r="P24" s="177"/>
      <c r="Q24" s="33"/>
      <c r="R24" s="24"/>
      <c r="T24" s="148"/>
      <c r="U24" s="128" t="s">
        <v>50</v>
      </c>
      <c r="V24" s="121"/>
    </row>
    <row r="25" spans="1:22" ht="22.5" customHeight="1" x14ac:dyDescent="0.15">
      <c r="A25" s="126" t="s">
        <v>51</v>
      </c>
      <c r="B25" s="175"/>
      <c r="C25" s="22">
        <f t="shared" si="0"/>
        <v>2613</v>
      </c>
      <c r="D25" s="23">
        <v>2613</v>
      </c>
      <c r="E25" s="24">
        <v>354</v>
      </c>
      <c r="F25" s="25"/>
      <c r="G25" s="24"/>
      <c r="H25" s="44"/>
      <c r="I25" s="27">
        <f t="shared" si="1"/>
        <v>58340</v>
      </c>
      <c r="J25" s="23">
        <v>58340</v>
      </c>
      <c r="K25" s="45">
        <v>21107</v>
      </c>
      <c r="L25" s="24"/>
      <c r="M25" s="25"/>
      <c r="N25" s="29"/>
      <c r="O25" s="24"/>
      <c r="P25" s="147"/>
      <c r="Q25" s="33">
        <v>744</v>
      </c>
      <c r="R25" s="24">
        <v>25</v>
      </c>
      <c r="T25" s="148"/>
      <c r="U25" s="128" t="s">
        <v>52</v>
      </c>
      <c r="V25" s="121"/>
    </row>
    <row r="26" spans="1:22" ht="22.5" customHeight="1" x14ac:dyDescent="0.15">
      <c r="A26" s="126" t="s">
        <v>53</v>
      </c>
      <c r="B26" s="127"/>
      <c r="C26" s="22">
        <f t="shared" si="0"/>
        <v>32714</v>
      </c>
      <c r="D26" s="23">
        <v>32714</v>
      </c>
      <c r="E26" s="24">
        <v>1944</v>
      </c>
      <c r="F26" s="25"/>
      <c r="G26" s="24"/>
      <c r="H26" s="26">
        <f>C26*100/T26</f>
        <v>68.262248560220343</v>
      </c>
      <c r="I26" s="27">
        <f t="shared" si="1"/>
        <v>263176</v>
      </c>
      <c r="J26" s="23">
        <v>263176</v>
      </c>
      <c r="K26" s="28">
        <v>144861</v>
      </c>
      <c r="L26" s="24">
        <v>6950</v>
      </c>
      <c r="M26" s="25"/>
      <c r="N26" s="29"/>
      <c r="O26" s="24"/>
      <c r="P26" s="30">
        <f>I26/T26</f>
        <v>5.491528253067357</v>
      </c>
      <c r="Q26" s="33">
        <v>3584</v>
      </c>
      <c r="R26" s="24">
        <v>37</v>
      </c>
      <c r="T26" s="106">
        <v>47924</v>
      </c>
      <c r="U26" s="128" t="s">
        <v>54</v>
      </c>
      <c r="V26" s="121"/>
    </row>
    <row r="27" spans="1:22" ht="22.5" customHeight="1" x14ac:dyDescent="0.15">
      <c r="A27" s="149" t="s">
        <v>55</v>
      </c>
      <c r="B27" s="169"/>
      <c r="C27" s="22">
        <f t="shared" si="0"/>
        <v>20393</v>
      </c>
      <c r="D27" s="23">
        <v>20393</v>
      </c>
      <c r="E27" s="24">
        <v>2400</v>
      </c>
      <c r="F27" s="25">
        <v>0</v>
      </c>
      <c r="G27" s="24">
        <v>0</v>
      </c>
      <c r="H27" s="139">
        <f>(C27+C28+C29+C30+C31+C32+C33+C34+C35+C36+C37+C38+C45+C46+C47+C48+C49+C50+C51)*100/T27</f>
        <v>34.796499085735419</v>
      </c>
      <c r="I27" s="27">
        <f t="shared" si="1"/>
        <v>355782</v>
      </c>
      <c r="J27" s="23">
        <v>355782</v>
      </c>
      <c r="K27" s="28">
        <v>108695</v>
      </c>
      <c r="L27" s="24">
        <v>125</v>
      </c>
      <c r="M27" s="25">
        <v>0</v>
      </c>
      <c r="N27" s="29">
        <v>0</v>
      </c>
      <c r="O27" s="24">
        <v>0</v>
      </c>
      <c r="P27" s="141">
        <f>(I27+I28+I29+I30+I31+I32+I33+I34+I35+I36+I37+I38+I45+I46+I47+I48+I49+I50+I51)/T27</f>
        <v>7.1992172251556301</v>
      </c>
      <c r="Q27" s="33">
        <v>9043</v>
      </c>
      <c r="R27" s="24">
        <v>121</v>
      </c>
      <c r="T27" s="148">
        <v>97346</v>
      </c>
      <c r="U27" s="120" t="s">
        <v>56</v>
      </c>
      <c r="V27" s="121"/>
    </row>
    <row r="28" spans="1:22" ht="22.5" customHeight="1" x14ac:dyDescent="0.15">
      <c r="A28" s="40"/>
      <c r="B28" s="46" t="s">
        <v>57</v>
      </c>
      <c r="C28" s="22">
        <f t="shared" si="0"/>
        <v>224</v>
      </c>
      <c r="D28" s="23">
        <v>224</v>
      </c>
      <c r="E28" s="24">
        <v>129</v>
      </c>
      <c r="F28" s="25"/>
      <c r="G28" s="24"/>
      <c r="H28" s="151"/>
      <c r="I28" s="27">
        <f t="shared" si="1"/>
        <v>6664</v>
      </c>
      <c r="J28" s="23">
        <v>6664</v>
      </c>
      <c r="K28" s="28">
        <v>2813</v>
      </c>
      <c r="L28" s="24"/>
      <c r="M28" s="25"/>
      <c r="N28" s="29"/>
      <c r="O28" s="24"/>
      <c r="P28" s="152"/>
      <c r="Q28" s="33">
        <v>46</v>
      </c>
      <c r="R28" s="24">
        <v>3</v>
      </c>
      <c r="T28" s="148"/>
      <c r="U28" s="107"/>
      <c r="V28" s="107" t="s">
        <v>58</v>
      </c>
    </row>
    <row r="29" spans="1:22" ht="22.5" customHeight="1" x14ac:dyDescent="0.15">
      <c r="A29" s="40"/>
      <c r="B29" s="46" t="s">
        <v>59</v>
      </c>
      <c r="C29" s="22">
        <f t="shared" si="0"/>
        <v>164</v>
      </c>
      <c r="D29" s="23">
        <v>164</v>
      </c>
      <c r="E29" s="24">
        <v>84</v>
      </c>
      <c r="F29" s="25"/>
      <c r="G29" s="24"/>
      <c r="H29" s="151"/>
      <c r="I29" s="27">
        <f t="shared" si="1"/>
        <v>3917</v>
      </c>
      <c r="J29" s="23">
        <v>3917</v>
      </c>
      <c r="K29" s="28">
        <v>1752</v>
      </c>
      <c r="L29" s="24"/>
      <c r="M29" s="25"/>
      <c r="N29" s="29"/>
      <c r="O29" s="24"/>
      <c r="P29" s="152"/>
      <c r="Q29" s="33">
        <v>255</v>
      </c>
      <c r="R29" s="24">
        <v>1</v>
      </c>
      <c r="T29" s="148"/>
      <c r="U29" s="107"/>
      <c r="V29" s="107" t="s">
        <v>60</v>
      </c>
    </row>
    <row r="30" spans="1:22" ht="22.5" customHeight="1" x14ac:dyDescent="0.15">
      <c r="A30" s="40"/>
      <c r="B30" s="46" t="s">
        <v>61</v>
      </c>
      <c r="C30" s="22">
        <f t="shared" si="0"/>
        <v>138</v>
      </c>
      <c r="D30" s="23">
        <v>138</v>
      </c>
      <c r="E30" s="24">
        <v>72</v>
      </c>
      <c r="F30" s="25"/>
      <c r="G30" s="24"/>
      <c r="H30" s="151"/>
      <c r="I30" s="27">
        <f t="shared" si="1"/>
        <v>5341</v>
      </c>
      <c r="J30" s="37">
        <v>5341</v>
      </c>
      <c r="K30" s="28">
        <v>2465</v>
      </c>
      <c r="L30" s="24"/>
      <c r="M30" s="25"/>
      <c r="N30" s="29"/>
      <c r="O30" s="24"/>
      <c r="P30" s="152"/>
      <c r="Q30" s="33">
        <v>597</v>
      </c>
      <c r="R30" s="24">
        <v>2</v>
      </c>
      <c r="T30" s="148"/>
      <c r="U30" s="107"/>
      <c r="V30" s="107" t="s">
        <v>62</v>
      </c>
    </row>
    <row r="31" spans="1:22" ht="22.5" customHeight="1" x14ac:dyDescent="0.15">
      <c r="A31" s="40"/>
      <c r="B31" s="48" t="s">
        <v>63</v>
      </c>
      <c r="C31" s="22">
        <f t="shared" si="0"/>
        <v>148</v>
      </c>
      <c r="D31" s="23">
        <v>148</v>
      </c>
      <c r="E31" s="24">
        <v>84</v>
      </c>
      <c r="F31" s="25"/>
      <c r="G31" s="24"/>
      <c r="H31" s="151"/>
      <c r="I31" s="27">
        <f t="shared" si="1"/>
        <v>4531</v>
      </c>
      <c r="J31" s="23">
        <v>4531</v>
      </c>
      <c r="K31" s="28">
        <v>2086</v>
      </c>
      <c r="L31" s="24"/>
      <c r="M31" s="25"/>
      <c r="N31" s="29"/>
      <c r="O31" s="24"/>
      <c r="P31" s="152"/>
      <c r="Q31" s="33">
        <v>692</v>
      </c>
      <c r="R31" s="24" t="s">
        <v>47</v>
      </c>
      <c r="T31" s="148"/>
      <c r="U31" s="107"/>
      <c r="V31" s="107" t="s">
        <v>64</v>
      </c>
    </row>
    <row r="32" spans="1:22" ht="22.5" customHeight="1" x14ac:dyDescent="0.15">
      <c r="A32" s="40"/>
      <c r="B32" s="46" t="s">
        <v>65</v>
      </c>
      <c r="C32" s="22">
        <f t="shared" si="0"/>
        <v>634</v>
      </c>
      <c r="D32" s="23">
        <v>634</v>
      </c>
      <c r="E32" s="24">
        <v>432</v>
      </c>
      <c r="F32" s="25"/>
      <c r="G32" s="24"/>
      <c r="H32" s="151"/>
      <c r="I32" s="27">
        <f t="shared" si="1"/>
        <v>13478</v>
      </c>
      <c r="J32" s="23">
        <v>13478</v>
      </c>
      <c r="K32" s="28">
        <v>7026</v>
      </c>
      <c r="L32" s="24"/>
      <c r="M32" s="25"/>
      <c r="N32" s="29"/>
      <c r="O32" s="24"/>
      <c r="P32" s="152"/>
      <c r="Q32" s="33">
        <v>1206</v>
      </c>
      <c r="R32" s="24">
        <v>17</v>
      </c>
      <c r="T32" s="148"/>
      <c r="U32" s="107"/>
      <c r="V32" s="107" t="s">
        <v>66</v>
      </c>
    </row>
    <row r="33" spans="1:22" ht="22.5" customHeight="1" x14ac:dyDescent="0.15">
      <c r="A33" s="40"/>
      <c r="B33" s="49" t="s">
        <v>67</v>
      </c>
      <c r="C33" s="22">
        <f t="shared" si="0"/>
        <v>315</v>
      </c>
      <c r="D33" s="23">
        <v>315</v>
      </c>
      <c r="E33" s="24">
        <v>196</v>
      </c>
      <c r="F33" s="25"/>
      <c r="G33" s="24"/>
      <c r="H33" s="151"/>
      <c r="I33" s="27">
        <f t="shared" si="1"/>
        <v>8094</v>
      </c>
      <c r="J33" s="23">
        <v>8094</v>
      </c>
      <c r="K33" s="28">
        <v>4880</v>
      </c>
      <c r="L33" s="24"/>
      <c r="M33" s="25"/>
      <c r="N33" s="29"/>
      <c r="O33" s="24"/>
      <c r="P33" s="152"/>
      <c r="Q33" s="33">
        <v>644</v>
      </c>
      <c r="R33" s="24">
        <v>4</v>
      </c>
      <c r="T33" s="148"/>
      <c r="U33" s="107"/>
      <c r="V33" s="107" t="s">
        <v>68</v>
      </c>
    </row>
    <row r="34" spans="1:22" ht="22.5" customHeight="1" x14ac:dyDescent="0.15">
      <c r="A34" s="40"/>
      <c r="B34" s="48" t="s">
        <v>69</v>
      </c>
      <c r="C34" s="22">
        <f t="shared" si="0"/>
        <v>127</v>
      </c>
      <c r="D34" s="23">
        <v>127</v>
      </c>
      <c r="E34" s="24">
        <v>58</v>
      </c>
      <c r="F34" s="25"/>
      <c r="G34" s="24"/>
      <c r="H34" s="151"/>
      <c r="I34" s="27">
        <f t="shared" si="1"/>
        <v>5173</v>
      </c>
      <c r="J34" s="23">
        <v>5173</v>
      </c>
      <c r="K34" s="28">
        <v>2166</v>
      </c>
      <c r="L34" s="24"/>
      <c r="M34" s="25"/>
      <c r="N34" s="29"/>
      <c r="O34" s="24"/>
      <c r="P34" s="152"/>
      <c r="Q34" s="33">
        <v>397</v>
      </c>
      <c r="R34" s="24">
        <v>5</v>
      </c>
      <c r="T34" s="148"/>
      <c r="U34" s="107"/>
      <c r="V34" s="107" t="s">
        <v>70</v>
      </c>
    </row>
    <row r="35" spans="1:22" ht="22.5" customHeight="1" x14ac:dyDescent="0.15">
      <c r="A35" s="40"/>
      <c r="B35" s="46" t="s">
        <v>71</v>
      </c>
      <c r="C35" s="22">
        <f t="shared" si="0"/>
        <v>141</v>
      </c>
      <c r="D35" s="23">
        <v>141</v>
      </c>
      <c r="E35" s="24">
        <v>66</v>
      </c>
      <c r="F35" s="25"/>
      <c r="G35" s="24"/>
      <c r="H35" s="151"/>
      <c r="I35" s="27">
        <f t="shared" si="1"/>
        <v>5041</v>
      </c>
      <c r="J35" s="23">
        <v>5041</v>
      </c>
      <c r="K35" s="28">
        <v>2487</v>
      </c>
      <c r="L35" s="24"/>
      <c r="M35" s="25"/>
      <c r="N35" s="29"/>
      <c r="O35" s="24"/>
      <c r="P35" s="152"/>
      <c r="Q35" s="33">
        <v>1588</v>
      </c>
      <c r="R35" s="24">
        <v>11</v>
      </c>
      <c r="T35" s="148"/>
      <c r="U35" s="107"/>
      <c r="V35" s="107" t="s">
        <v>72</v>
      </c>
    </row>
    <row r="36" spans="1:22" ht="22.5" customHeight="1" x14ac:dyDescent="0.15">
      <c r="A36" s="40"/>
      <c r="B36" s="47" t="s">
        <v>73</v>
      </c>
      <c r="C36" s="22">
        <f t="shared" si="0"/>
        <v>151</v>
      </c>
      <c r="D36" s="23">
        <v>151</v>
      </c>
      <c r="E36" s="24">
        <v>78</v>
      </c>
      <c r="F36" s="25"/>
      <c r="G36" s="24"/>
      <c r="H36" s="151"/>
      <c r="I36" s="27">
        <f t="shared" si="1"/>
        <v>4237</v>
      </c>
      <c r="J36" s="23">
        <v>4237</v>
      </c>
      <c r="K36" s="28">
        <v>2039</v>
      </c>
      <c r="L36" s="24"/>
      <c r="M36" s="25"/>
      <c r="N36" s="29"/>
      <c r="O36" s="24"/>
      <c r="P36" s="152"/>
      <c r="Q36" s="50">
        <v>3419</v>
      </c>
      <c r="R36" s="24">
        <v>14</v>
      </c>
      <c r="T36" s="148"/>
      <c r="U36" s="107"/>
      <c r="V36" s="107" t="s">
        <v>74</v>
      </c>
    </row>
    <row r="37" spans="1:22" ht="22.5" customHeight="1" x14ac:dyDescent="0.15">
      <c r="A37" s="40"/>
      <c r="B37" s="46" t="s">
        <v>75</v>
      </c>
      <c r="C37" s="22">
        <f t="shared" si="0"/>
        <v>511</v>
      </c>
      <c r="D37" s="23">
        <v>511</v>
      </c>
      <c r="E37" s="24">
        <v>251</v>
      </c>
      <c r="F37" s="25"/>
      <c r="G37" s="24"/>
      <c r="H37" s="151"/>
      <c r="I37" s="27">
        <f t="shared" si="1"/>
        <v>16622</v>
      </c>
      <c r="J37" s="23">
        <v>16622</v>
      </c>
      <c r="K37" s="28">
        <v>74930</v>
      </c>
      <c r="L37" s="24"/>
      <c r="M37" s="25"/>
      <c r="N37" s="29"/>
      <c r="O37" s="24"/>
      <c r="P37" s="152"/>
      <c r="Q37" s="50">
        <v>498</v>
      </c>
      <c r="R37" s="24">
        <v>4</v>
      </c>
      <c r="T37" s="148"/>
      <c r="U37" s="107"/>
      <c r="V37" s="107" t="s">
        <v>76</v>
      </c>
    </row>
    <row r="38" spans="1:22" ht="22.5" customHeight="1" x14ac:dyDescent="0.15">
      <c r="A38" s="40"/>
      <c r="B38" s="47" t="s">
        <v>77</v>
      </c>
      <c r="C38" s="22">
        <f t="shared" si="0"/>
        <v>161</v>
      </c>
      <c r="D38" s="23">
        <v>161</v>
      </c>
      <c r="E38" s="24">
        <v>94</v>
      </c>
      <c r="F38" s="25"/>
      <c r="G38" s="24"/>
      <c r="H38" s="151"/>
      <c r="I38" s="27">
        <f t="shared" si="1"/>
        <v>4736</v>
      </c>
      <c r="J38" s="23">
        <v>4736</v>
      </c>
      <c r="K38" s="28">
        <v>2849</v>
      </c>
      <c r="L38" s="24"/>
      <c r="M38" s="25"/>
      <c r="N38" s="29"/>
      <c r="O38" s="24"/>
      <c r="P38" s="152"/>
      <c r="Q38" s="50">
        <v>2211</v>
      </c>
      <c r="R38" s="24">
        <v>10</v>
      </c>
      <c r="T38" s="148"/>
      <c r="U38" s="107"/>
      <c r="V38" s="107" t="s">
        <v>78</v>
      </c>
    </row>
    <row r="39" spans="1:22" ht="22.5" customHeight="1" x14ac:dyDescent="0.15">
      <c r="I39" s="206">
        <v>34</v>
      </c>
      <c r="T39" s="148"/>
    </row>
    <row r="40" spans="1:22" x14ac:dyDescent="0.15">
      <c r="A40" s="183" t="s">
        <v>1</v>
      </c>
      <c r="B40" s="184"/>
      <c r="C40" s="189" t="s">
        <v>2</v>
      </c>
      <c r="D40" s="190"/>
      <c r="E40" s="190"/>
      <c r="F40" s="190"/>
      <c r="G40" s="190"/>
      <c r="H40" s="191"/>
      <c r="I40" s="183" t="s">
        <v>3</v>
      </c>
      <c r="J40" s="192"/>
      <c r="K40" s="192"/>
      <c r="L40" s="192"/>
      <c r="M40" s="192"/>
      <c r="N40" s="192"/>
      <c r="O40" s="192"/>
      <c r="P40" s="193"/>
      <c r="Q40" s="194" t="s">
        <v>4</v>
      </c>
      <c r="R40" s="195"/>
      <c r="T40" s="148"/>
    </row>
    <row r="41" spans="1:22" ht="11.25" customHeight="1" x14ac:dyDescent="0.15">
      <c r="A41" s="185"/>
      <c r="B41" s="186"/>
      <c r="C41" s="178" t="s">
        <v>5</v>
      </c>
      <c r="D41" s="182"/>
      <c r="E41" s="182"/>
      <c r="F41" s="182"/>
      <c r="G41" s="179"/>
      <c r="H41" s="196" t="s">
        <v>6</v>
      </c>
      <c r="I41" s="198" t="s">
        <v>7</v>
      </c>
      <c r="J41" s="198"/>
      <c r="K41" s="198"/>
      <c r="L41" s="198"/>
      <c r="M41" s="198"/>
      <c r="N41" s="198"/>
      <c r="O41" s="199"/>
      <c r="P41" s="200" t="s">
        <v>8</v>
      </c>
      <c r="Q41" s="202" t="s">
        <v>9</v>
      </c>
      <c r="R41" s="204" t="s">
        <v>10</v>
      </c>
      <c r="T41" s="148"/>
    </row>
    <row r="42" spans="1:22" x14ac:dyDescent="0.15">
      <c r="A42" s="185"/>
      <c r="B42" s="186"/>
      <c r="C42" s="5"/>
      <c r="D42" s="178" t="s">
        <v>11</v>
      </c>
      <c r="E42" s="179"/>
      <c r="F42" s="180" t="s">
        <v>12</v>
      </c>
      <c r="G42" s="181"/>
      <c r="H42" s="197"/>
      <c r="I42" s="6"/>
      <c r="J42" s="178" t="s">
        <v>11</v>
      </c>
      <c r="K42" s="182"/>
      <c r="L42" s="179"/>
      <c r="M42" s="182" t="s">
        <v>12</v>
      </c>
      <c r="N42" s="182"/>
      <c r="O42" s="179"/>
      <c r="P42" s="201"/>
      <c r="Q42" s="203"/>
      <c r="R42" s="205"/>
      <c r="T42" s="148"/>
    </row>
    <row r="43" spans="1:22" ht="54.75" customHeight="1" x14ac:dyDescent="0.15">
      <c r="A43" s="185"/>
      <c r="B43" s="186"/>
      <c r="C43" s="7"/>
      <c r="D43" s="7"/>
      <c r="E43" s="8" t="s">
        <v>13</v>
      </c>
      <c r="F43" s="9"/>
      <c r="G43" s="10" t="s">
        <v>14</v>
      </c>
      <c r="H43" s="197"/>
      <c r="I43" s="9"/>
      <c r="J43" s="7"/>
      <c r="K43" s="10" t="s">
        <v>13</v>
      </c>
      <c r="L43" s="11" t="s">
        <v>15</v>
      </c>
      <c r="M43" s="9"/>
      <c r="N43" s="10" t="s">
        <v>16</v>
      </c>
      <c r="O43" s="8" t="s">
        <v>17</v>
      </c>
      <c r="P43" s="201"/>
      <c r="Q43" s="203"/>
      <c r="R43" s="205"/>
      <c r="T43" s="148"/>
    </row>
    <row r="44" spans="1:22" ht="12.75" customHeight="1" x14ac:dyDescent="0.15">
      <c r="A44" s="187"/>
      <c r="B44" s="188"/>
      <c r="C44" s="12" t="s">
        <v>18</v>
      </c>
      <c r="D44" s="12"/>
      <c r="E44" s="13"/>
      <c r="F44" s="14"/>
      <c r="G44" s="13"/>
      <c r="H44" s="15" t="s">
        <v>19</v>
      </c>
      <c r="I44" s="14" t="s">
        <v>20</v>
      </c>
      <c r="J44" s="16"/>
      <c r="K44" s="17"/>
      <c r="L44" s="13" t="s">
        <v>21</v>
      </c>
      <c r="M44" s="18"/>
      <c r="N44" s="18"/>
      <c r="O44" s="13" t="s">
        <v>21</v>
      </c>
      <c r="P44" s="19" t="s">
        <v>22</v>
      </c>
      <c r="Q44" s="20" t="s">
        <v>20</v>
      </c>
      <c r="R44" s="21"/>
      <c r="T44" s="148"/>
    </row>
    <row r="45" spans="1:22" ht="22.5" customHeight="1" x14ac:dyDescent="0.15">
      <c r="A45" s="52"/>
      <c r="B45" s="47" t="s">
        <v>79</v>
      </c>
      <c r="C45" s="22">
        <f t="shared" si="0"/>
        <v>130</v>
      </c>
      <c r="D45" s="23">
        <v>130</v>
      </c>
      <c r="E45" s="24">
        <v>82</v>
      </c>
      <c r="F45" s="25"/>
      <c r="G45" s="24"/>
      <c r="H45" s="139"/>
      <c r="I45" s="51">
        <f t="shared" si="1"/>
        <v>4378</v>
      </c>
      <c r="J45" s="23">
        <v>4378</v>
      </c>
      <c r="K45" s="28">
        <v>2682</v>
      </c>
      <c r="L45" s="24"/>
      <c r="M45" s="25"/>
      <c r="N45" s="29"/>
      <c r="O45" s="24"/>
      <c r="P45" s="141"/>
      <c r="Q45" s="51">
        <v>2447</v>
      </c>
      <c r="R45" s="24">
        <v>17</v>
      </c>
      <c r="T45" s="148"/>
      <c r="U45" s="107"/>
      <c r="V45" s="107" t="s">
        <v>80</v>
      </c>
    </row>
    <row r="46" spans="1:22" ht="22.5" customHeight="1" x14ac:dyDescent="0.15">
      <c r="A46" s="40"/>
      <c r="B46" s="46" t="s">
        <v>81</v>
      </c>
      <c r="C46" s="22">
        <f t="shared" si="0"/>
        <v>206</v>
      </c>
      <c r="D46" s="23">
        <v>206</v>
      </c>
      <c r="E46" s="24">
        <v>126</v>
      </c>
      <c r="F46" s="25"/>
      <c r="G46" s="24"/>
      <c r="H46" s="151"/>
      <c r="I46" s="51">
        <f t="shared" si="1"/>
        <v>7223</v>
      </c>
      <c r="J46" s="23">
        <v>7223</v>
      </c>
      <c r="K46" s="28">
        <v>4551</v>
      </c>
      <c r="L46" s="24"/>
      <c r="M46" s="25"/>
      <c r="N46" s="29"/>
      <c r="O46" s="24"/>
      <c r="P46" s="152"/>
      <c r="Q46" s="51">
        <v>2545</v>
      </c>
      <c r="R46" s="24">
        <v>16</v>
      </c>
      <c r="T46" s="148"/>
      <c r="U46" s="107"/>
      <c r="V46" s="107" t="s">
        <v>82</v>
      </c>
    </row>
    <row r="47" spans="1:22" ht="22.5" customHeight="1" x14ac:dyDescent="0.15">
      <c r="A47" s="40"/>
      <c r="B47" s="48" t="s">
        <v>83</v>
      </c>
      <c r="C47" s="22">
        <f t="shared" si="0"/>
        <v>1202</v>
      </c>
      <c r="D47" s="23">
        <v>1202</v>
      </c>
      <c r="E47" s="24">
        <v>753</v>
      </c>
      <c r="F47" s="25"/>
      <c r="G47" s="24"/>
      <c r="H47" s="151"/>
      <c r="I47" s="27">
        <f t="shared" si="1"/>
        <v>26678</v>
      </c>
      <c r="J47" s="23">
        <v>26678</v>
      </c>
      <c r="K47" s="28">
        <v>15277</v>
      </c>
      <c r="L47" s="24"/>
      <c r="M47" s="25"/>
      <c r="N47" s="29"/>
      <c r="O47" s="24"/>
      <c r="P47" s="152"/>
      <c r="Q47" s="50">
        <v>4446</v>
      </c>
      <c r="R47" s="24">
        <v>25</v>
      </c>
      <c r="T47" s="148"/>
      <c r="U47" s="107"/>
      <c r="V47" s="107" t="s">
        <v>84</v>
      </c>
    </row>
    <row r="48" spans="1:22" ht="22.5" customHeight="1" x14ac:dyDescent="0.15">
      <c r="A48" s="40"/>
      <c r="B48" s="46" t="s">
        <v>85</v>
      </c>
      <c r="C48" s="22">
        <f t="shared" si="0"/>
        <v>37</v>
      </c>
      <c r="D48" s="23">
        <v>37</v>
      </c>
      <c r="E48" s="24">
        <v>11</v>
      </c>
      <c r="F48" s="25"/>
      <c r="G48" s="24"/>
      <c r="H48" s="151"/>
      <c r="I48" s="27">
        <f t="shared" si="1"/>
        <v>1133</v>
      </c>
      <c r="J48" s="23">
        <v>1133</v>
      </c>
      <c r="K48" s="28">
        <v>470</v>
      </c>
      <c r="L48" s="24"/>
      <c r="M48" s="25"/>
      <c r="N48" s="29"/>
      <c r="O48" s="24"/>
      <c r="P48" s="152"/>
      <c r="Q48" s="50">
        <v>334</v>
      </c>
      <c r="R48" s="24">
        <v>4</v>
      </c>
      <c r="T48" s="148"/>
      <c r="U48" s="107"/>
      <c r="V48" s="107" t="s">
        <v>81</v>
      </c>
    </row>
    <row r="49" spans="1:22" ht="22.5" customHeight="1" x14ac:dyDescent="0.15">
      <c r="A49" s="42"/>
      <c r="B49" s="49" t="s">
        <v>86</v>
      </c>
      <c r="C49" s="22">
        <f t="shared" si="0"/>
        <v>43</v>
      </c>
      <c r="D49" s="23">
        <v>43</v>
      </c>
      <c r="E49" s="24">
        <v>19</v>
      </c>
      <c r="F49" s="25"/>
      <c r="G49" s="24"/>
      <c r="H49" s="151"/>
      <c r="I49" s="27">
        <f t="shared" si="1"/>
        <v>1622</v>
      </c>
      <c r="J49" s="23">
        <v>1622</v>
      </c>
      <c r="K49" s="28">
        <v>554</v>
      </c>
      <c r="L49" s="24"/>
      <c r="M49" s="25"/>
      <c r="N49" s="29"/>
      <c r="O49" s="24"/>
      <c r="P49" s="152"/>
      <c r="Q49" s="50">
        <v>326</v>
      </c>
      <c r="R49" s="24">
        <v>3</v>
      </c>
      <c r="T49" s="148"/>
      <c r="U49" s="107"/>
      <c r="V49" s="107" t="s">
        <v>87</v>
      </c>
    </row>
    <row r="50" spans="1:22" ht="22.5" customHeight="1" x14ac:dyDescent="0.15">
      <c r="A50" s="149" t="s">
        <v>88</v>
      </c>
      <c r="B50" s="169"/>
      <c r="C50" s="22">
        <f t="shared" si="0"/>
        <v>5598</v>
      </c>
      <c r="D50" s="23">
        <v>5598</v>
      </c>
      <c r="E50" s="24">
        <v>989</v>
      </c>
      <c r="F50" s="25"/>
      <c r="G50" s="24"/>
      <c r="H50" s="151"/>
      <c r="I50" s="27">
        <f t="shared" si="1"/>
        <v>127422</v>
      </c>
      <c r="J50" s="23">
        <v>127422</v>
      </c>
      <c r="K50" s="28">
        <v>55273</v>
      </c>
      <c r="L50" s="24">
        <v>1049</v>
      </c>
      <c r="M50" s="25"/>
      <c r="N50" s="29"/>
      <c r="O50" s="24"/>
      <c r="P50" s="152"/>
      <c r="Q50" s="53">
        <v>17768</v>
      </c>
      <c r="R50" s="24">
        <v>164</v>
      </c>
      <c r="T50" s="148"/>
      <c r="U50" s="107"/>
      <c r="V50" s="107" t="s">
        <v>89</v>
      </c>
    </row>
    <row r="51" spans="1:22" ht="22.5" customHeight="1" x14ac:dyDescent="0.15">
      <c r="A51" s="149" t="s">
        <v>90</v>
      </c>
      <c r="B51" s="169"/>
      <c r="C51" s="22">
        <f t="shared" si="0"/>
        <v>3550</v>
      </c>
      <c r="D51" s="23">
        <v>3550</v>
      </c>
      <c r="E51" s="24">
        <v>983</v>
      </c>
      <c r="F51" s="25"/>
      <c r="G51" s="24"/>
      <c r="H51" s="140"/>
      <c r="I51" s="27">
        <f t="shared" si="1"/>
        <v>98743</v>
      </c>
      <c r="J51" s="23">
        <v>98743</v>
      </c>
      <c r="K51" s="28">
        <v>40460</v>
      </c>
      <c r="L51" s="24">
        <v>14</v>
      </c>
      <c r="M51" s="25"/>
      <c r="N51" s="29"/>
      <c r="O51" s="24"/>
      <c r="P51" s="142"/>
      <c r="Q51" s="33">
        <v>6796</v>
      </c>
      <c r="R51" s="24">
        <v>48</v>
      </c>
      <c r="T51" s="148"/>
      <c r="U51" s="107"/>
      <c r="V51" s="107" t="s">
        <v>91</v>
      </c>
    </row>
    <row r="52" spans="1:22" ht="22.5" customHeight="1" x14ac:dyDescent="0.15">
      <c r="A52" s="149" t="s">
        <v>92</v>
      </c>
      <c r="B52" s="169"/>
      <c r="C52" s="22">
        <f t="shared" si="0"/>
        <v>16363</v>
      </c>
      <c r="D52" s="23">
        <v>16363</v>
      </c>
      <c r="E52" s="24">
        <v>2138</v>
      </c>
      <c r="F52" s="25"/>
      <c r="G52" s="24"/>
      <c r="H52" s="139">
        <f>(C52+C53)*100/T52</f>
        <v>48.29920739762219</v>
      </c>
      <c r="I52" s="27">
        <f t="shared" si="1"/>
        <v>290356</v>
      </c>
      <c r="J52" s="23">
        <v>290356</v>
      </c>
      <c r="K52" s="28">
        <v>104133</v>
      </c>
      <c r="L52" s="24">
        <v>10974</v>
      </c>
      <c r="M52" s="25"/>
      <c r="N52" s="29"/>
      <c r="O52" s="24"/>
      <c r="P52" s="141">
        <f>(I52+I53)/T52</f>
        <v>6.2483693857331568</v>
      </c>
      <c r="Q52" s="33">
        <v>17291</v>
      </c>
      <c r="R52" s="24">
        <v>99</v>
      </c>
      <c r="T52" s="148">
        <v>48448</v>
      </c>
      <c r="U52" s="120" t="s">
        <v>92</v>
      </c>
      <c r="V52" s="120"/>
    </row>
    <row r="53" spans="1:22" ht="22.5" customHeight="1" x14ac:dyDescent="0.15">
      <c r="A53" s="35"/>
      <c r="B53" s="54" t="s">
        <v>93</v>
      </c>
      <c r="C53" s="22">
        <f t="shared" si="0"/>
        <v>7037</v>
      </c>
      <c r="D53" s="37">
        <v>7037</v>
      </c>
      <c r="E53" s="24">
        <v>800</v>
      </c>
      <c r="F53" s="25"/>
      <c r="G53" s="24"/>
      <c r="H53" s="140"/>
      <c r="I53" s="27">
        <f t="shared" si="1"/>
        <v>12365</v>
      </c>
      <c r="J53" s="23">
        <v>12365</v>
      </c>
      <c r="K53" s="28">
        <v>4766</v>
      </c>
      <c r="L53" s="24">
        <v>0</v>
      </c>
      <c r="M53" s="25"/>
      <c r="N53" s="29"/>
      <c r="O53" s="24"/>
      <c r="P53" s="142"/>
      <c r="Q53" s="33">
        <v>172</v>
      </c>
      <c r="R53" s="24">
        <v>3</v>
      </c>
      <c r="T53" s="148"/>
      <c r="U53" s="107"/>
      <c r="V53" s="109" t="s">
        <v>94</v>
      </c>
    </row>
    <row r="54" spans="1:22" ht="22.5" customHeight="1" x14ac:dyDescent="0.15">
      <c r="A54" s="126" t="s">
        <v>95</v>
      </c>
      <c r="B54" s="127"/>
      <c r="C54" s="22">
        <f t="shared" si="0"/>
        <v>24243</v>
      </c>
      <c r="D54" s="23">
        <v>24243</v>
      </c>
      <c r="E54" s="24">
        <v>1709</v>
      </c>
      <c r="F54" s="25"/>
      <c r="G54" s="24"/>
      <c r="H54" s="26">
        <f>C54*100/T54</f>
        <v>49.003476714100906</v>
      </c>
      <c r="I54" s="27">
        <f t="shared" si="1"/>
        <v>275199</v>
      </c>
      <c r="J54" s="23">
        <v>275199</v>
      </c>
      <c r="K54" s="28">
        <v>108466</v>
      </c>
      <c r="L54" s="24">
        <v>8499</v>
      </c>
      <c r="M54" s="25"/>
      <c r="N54" s="29"/>
      <c r="O54" s="24"/>
      <c r="P54" s="30">
        <f>I54/T54</f>
        <v>5.5627223479948258</v>
      </c>
      <c r="Q54" s="33">
        <v>5157</v>
      </c>
      <c r="R54" s="24">
        <v>67</v>
      </c>
      <c r="T54" s="106">
        <v>49472</v>
      </c>
      <c r="U54" s="128" t="s">
        <v>95</v>
      </c>
      <c r="V54" s="128"/>
    </row>
    <row r="55" spans="1:22" ht="22.5" customHeight="1" x14ac:dyDescent="0.15">
      <c r="A55" s="126" t="s">
        <v>96</v>
      </c>
      <c r="B55" s="127"/>
      <c r="C55" s="22">
        <f t="shared" si="0"/>
        <v>22913</v>
      </c>
      <c r="D55" s="37">
        <v>22913</v>
      </c>
      <c r="E55" s="24">
        <v>1444</v>
      </c>
      <c r="F55" s="25">
        <v>0</v>
      </c>
      <c r="G55" s="24">
        <v>0</v>
      </c>
      <c r="H55" s="26">
        <f>C55*100/T55</f>
        <v>55.566872802231117</v>
      </c>
      <c r="I55" s="27">
        <f t="shared" si="1"/>
        <v>258363</v>
      </c>
      <c r="J55" s="23">
        <v>258363</v>
      </c>
      <c r="K55" s="28">
        <v>94365</v>
      </c>
      <c r="L55" s="24">
        <v>3818</v>
      </c>
      <c r="M55" s="25">
        <v>0</v>
      </c>
      <c r="N55" s="29">
        <v>0</v>
      </c>
      <c r="O55" s="24">
        <v>0</v>
      </c>
      <c r="P55" s="30">
        <f>I55/T55</f>
        <v>6.2656238632229906</v>
      </c>
      <c r="Q55" s="33">
        <v>6414</v>
      </c>
      <c r="R55" s="24">
        <v>57</v>
      </c>
      <c r="T55" s="106">
        <v>41235</v>
      </c>
      <c r="U55" s="128" t="s">
        <v>96</v>
      </c>
      <c r="V55" s="128"/>
    </row>
    <row r="56" spans="1:22" ht="22.5" customHeight="1" x14ac:dyDescent="0.15">
      <c r="A56" s="170" t="s">
        <v>97</v>
      </c>
      <c r="B56" s="171"/>
      <c r="C56" s="22">
        <f t="shared" si="0"/>
        <v>59405</v>
      </c>
      <c r="D56" s="23">
        <v>59405</v>
      </c>
      <c r="E56" s="24">
        <v>2090</v>
      </c>
      <c r="F56" s="25"/>
      <c r="G56" s="24"/>
      <c r="H56" s="139">
        <f>(C56+C57)*100/T56</f>
        <v>99.824545482046162</v>
      </c>
      <c r="I56" s="27">
        <f t="shared" si="1"/>
        <v>400106</v>
      </c>
      <c r="J56" s="23">
        <v>400106</v>
      </c>
      <c r="K56" s="28">
        <v>175313</v>
      </c>
      <c r="L56" s="24">
        <v>11863</v>
      </c>
      <c r="M56" s="25"/>
      <c r="N56" s="29"/>
      <c r="O56" s="24"/>
      <c r="P56" s="141">
        <f>(I56+I57)/T56</f>
        <v>6.6501194905768823</v>
      </c>
      <c r="Q56" s="33">
        <v>5560</v>
      </c>
      <c r="R56" s="24">
        <v>68</v>
      </c>
      <c r="T56" s="148">
        <v>66114</v>
      </c>
      <c r="U56" s="128" t="s">
        <v>97</v>
      </c>
      <c r="V56" s="128"/>
    </row>
    <row r="57" spans="1:22" ht="22.5" customHeight="1" x14ac:dyDescent="0.15">
      <c r="A57" s="170" t="s">
        <v>98</v>
      </c>
      <c r="B57" s="172"/>
      <c r="C57" s="22">
        <f t="shared" si="0"/>
        <v>6593</v>
      </c>
      <c r="D57" s="56">
        <v>6593</v>
      </c>
      <c r="E57" s="43">
        <v>370</v>
      </c>
      <c r="F57" s="25"/>
      <c r="G57" s="24"/>
      <c r="H57" s="140"/>
      <c r="I57" s="27">
        <f t="shared" si="1"/>
        <v>39560</v>
      </c>
      <c r="J57" s="23">
        <v>39560</v>
      </c>
      <c r="K57" s="28">
        <v>6608</v>
      </c>
      <c r="L57" s="24">
        <v>2092</v>
      </c>
      <c r="M57" s="25"/>
      <c r="N57" s="29"/>
      <c r="O57" s="24"/>
      <c r="P57" s="142"/>
      <c r="Q57" s="33">
        <v>2647</v>
      </c>
      <c r="R57" s="24">
        <v>23</v>
      </c>
      <c r="T57" s="148"/>
      <c r="U57" s="128" t="s">
        <v>98</v>
      </c>
      <c r="V57" s="173"/>
    </row>
    <row r="58" spans="1:22" ht="22.5" customHeight="1" x14ac:dyDescent="0.15">
      <c r="A58" s="149" t="s">
        <v>99</v>
      </c>
      <c r="B58" s="169"/>
      <c r="C58" s="157">
        <f t="shared" si="0"/>
        <v>16873</v>
      </c>
      <c r="D58" s="160">
        <v>16873</v>
      </c>
      <c r="E58" s="163">
        <v>1570</v>
      </c>
      <c r="F58" s="166"/>
      <c r="G58" s="163"/>
      <c r="H58" s="139">
        <f>(C58+C59+C60)*100/T58</f>
        <v>52.799073755358762</v>
      </c>
      <c r="I58" s="27">
        <f t="shared" si="1"/>
        <v>172693</v>
      </c>
      <c r="J58" s="23">
        <v>172693</v>
      </c>
      <c r="K58" s="28">
        <v>81698</v>
      </c>
      <c r="L58" s="24">
        <v>4665</v>
      </c>
      <c r="M58" s="25"/>
      <c r="N58" s="29"/>
      <c r="O58" s="24"/>
      <c r="P58" s="141">
        <f>(I58+I59+I60)/T58</f>
        <v>5.7833651469161689</v>
      </c>
      <c r="Q58" s="33">
        <v>18474</v>
      </c>
      <c r="R58" s="24">
        <v>67</v>
      </c>
      <c r="T58" s="148">
        <v>31957</v>
      </c>
      <c r="U58" s="120" t="s">
        <v>99</v>
      </c>
      <c r="V58" s="120"/>
    </row>
    <row r="59" spans="1:22" ht="22.5" customHeight="1" x14ac:dyDescent="0.15">
      <c r="A59" s="35"/>
      <c r="B59" s="49" t="s">
        <v>100</v>
      </c>
      <c r="C59" s="158"/>
      <c r="D59" s="161"/>
      <c r="E59" s="164"/>
      <c r="F59" s="167"/>
      <c r="G59" s="164"/>
      <c r="H59" s="151"/>
      <c r="I59" s="27">
        <f t="shared" si="1"/>
        <v>4910</v>
      </c>
      <c r="J59" s="23">
        <v>4910</v>
      </c>
      <c r="K59" s="28">
        <v>3077</v>
      </c>
      <c r="L59" s="24">
        <v>147</v>
      </c>
      <c r="M59" s="25"/>
      <c r="N59" s="29"/>
      <c r="O59" s="24"/>
      <c r="P59" s="152"/>
      <c r="Q59" s="33">
        <v>94</v>
      </c>
      <c r="R59" s="24">
        <v>1</v>
      </c>
      <c r="T59" s="148"/>
      <c r="U59" s="107"/>
      <c r="V59" s="109" t="s">
        <v>101</v>
      </c>
    </row>
    <row r="60" spans="1:22" ht="22.5" customHeight="1" x14ac:dyDescent="0.15">
      <c r="A60" s="35"/>
      <c r="B60" s="55" t="s">
        <v>102</v>
      </c>
      <c r="C60" s="159"/>
      <c r="D60" s="162"/>
      <c r="E60" s="165"/>
      <c r="F60" s="168"/>
      <c r="G60" s="165"/>
      <c r="H60" s="140"/>
      <c r="I60" s="27">
        <f t="shared" si="1"/>
        <v>7216</v>
      </c>
      <c r="J60" s="23">
        <v>7216</v>
      </c>
      <c r="K60" s="28">
        <v>4634</v>
      </c>
      <c r="L60" s="24">
        <v>233</v>
      </c>
      <c r="M60" s="25"/>
      <c r="N60" s="29"/>
      <c r="O60" s="24"/>
      <c r="P60" s="142"/>
      <c r="Q60" s="33">
        <v>111</v>
      </c>
      <c r="R60" s="24">
        <v>1</v>
      </c>
      <c r="T60" s="148"/>
      <c r="U60" s="107"/>
      <c r="V60" s="109" t="s">
        <v>102</v>
      </c>
    </row>
    <row r="61" spans="1:22" ht="22.5" customHeight="1" x14ac:dyDescent="0.15">
      <c r="A61" s="149" t="s">
        <v>103</v>
      </c>
      <c r="B61" s="150"/>
      <c r="C61" s="22">
        <f t="shared" si="0"/>
        <v>18512</v>
      </c>
      <c r="D61" s="23">
        <v>18512</v>
      </c>
      <c r="E61" s="24">
        <v>974</v>
      </c>
      <c r="F61" s="25"/>
      <c r="G61" s="24"/>
      <c r="H61" s="139">
        <f>(C61+C62+C63+C64)*100/T61</f>
        <v>46.239058756552886</v>
      </c>
      <c r="I61" s="27">
        <f t="shared" si="1"/>
        <v>155321</v>
      </c>
      <c r="J61" s="23">
        <v>155321</v>
      </c>
      <c r="K61" s="28">
        <v>69237</v>
      </c>
      <c r="L61" s="24">
        <v>715</v>
      </c>
      <c r="M61" s="25"/>
      <c r="N61" s="29"/>
      <c r="O61" s="24"/>
      <c r="P61" s="141">
        <f>(I61+I62+I63+I64)/T61</f>
        <v>3.8857840927959768</v>
      </c>
      <c r="Q61" s="33">
        <v>5181</v>
      </c>
      <c r="R61" s="24">
        <v>38</v>
      </c>
      <c r="T61" s="148">
        <v>42157</v>
      </c>
      <c r="U61" s="120" t="s">
        <v>103</v>
      </c>
      <c r="V61" s="120"/>
    </row>
    <row r="62" spans="1:22" ht="22.5" customHeight="1" x14ac:dyDescent="0.15">
      <c r="A62" s="40"/>
      <c r="B62" s="52" t="s">
        <v>104</v>
      </c>
      <c r="C62" s="22">
        <f t="shared" si="0"/>
        <v>101</v>
      </c>
      <c r="D62" s="23">
        <v>101</v>
      </c>
      <c r="E62" s="24">
        <v>7</v>
      </c>
      <c r="F62" s="25"/>
      <c r="G62" s="24"/>
      <c r="H62" s="151"/>
      <c r="I62" s="27">
        <f t="shared" si="1"/>
        <v>958</v>
      </c>
      <c r="J62" s="23">
        <v>958</v>
      </c>
      <c r="K62" s="28">
        <v>381</v>
      </c>
      <c r="L62" s="24"/>
      <c r="M62" s="25"/>
      <c r="N62" s="29"/>
      <c r="O62" s="24"/>
      <c r="P62" s="152"/>
      <c r="Q62" s="33">
        <v>2</v>
      </c>
      <c r="R62" s="24">
        <v>1</v>
      </c>
      <c r="T62" s="148"/>
      <c r="U62" s="107"/>
      <c r="V62" s="109" t="s">
        <v>104</v>
      </c>
    </row>
    <row r="63" spans="1:22" ht="22.5" customHeight="1" x14ac:dyDescent="0.15">
      <c r="A63" s="40"/>
      <c r="B63" s="47" t="s">
        <v>105</v>
      </c>
      <c r="C63" s="22">
        <f t="shared" si="0"/>
        <v>91</v>
      </c>
      <c r="D63" s="23">
        <v>91</v>
      </c>
      <c r="E63" s="24">
        <v>24</v>
      </c>
      <c r="F63" s="25"/>
      <c r="G63" s="24"/>
      <c r="H63" s="151"/>
      <c r="I63" s="27">
        <f t="shared" si="1"/>
        <v>567</v>
      </c>
      <c r="J63" s="23">
        <v>567</v>
      </c>
      <c r="K63" s="28">
        <v>463</v>
      </c>
      <c r="L63" s="24"/>
      <c r="M63" s="25"/>
      <c r="N63" s="29"/>
      <c r="O63" s="24"/>
      <c r="P63" s="152"/>
      <c r="Q63" s="33">
        <v>65</v>
      </c>
      <c r="R63" s="24">
        <v>3</v>
      </c>
      <c r="T63" s="148"/>
      <c r="U63" s="107"/>
      <c r="V63" s="109" t="s">
        <v>105</v>
      </c>
    </row>
    <row r="64" spans="1:22" ht="22.5" customHeight="1" x14ac:dyDescent="0.15">
      <c r="A64" s="42"/>
      <c r="B64" s="47" t="s">
        <v>106</v>
      </c>
      <c r="C64" s="22">
        <f t="shared" si="0"/>
        <v>789</v>
      </c>
      <c r="D64" s="23">
        <v>789</v>
      </c>
      <c r="E64" s="24">
        <v>31</v>
      </c>
      <c r="F64" s="25"/>
      <c r="G64" s="24"/>
      <c r="H64" s="140"/>
      <c r="I64" s="27">
        <f t="shared" si="1"/>
        <v>6967</v>
      </c>
      <c r="J64" s="23">
        <v>6967</v>
      </c>
      <c r="K64" s="28">
        <v>3831</v>
      </c>
      <c r="L64" s="24"/>
      <c r="M64" s="25"/>
      <c r="N64" s="29"/>
      <c r="O64" s="24"/>
      <c r="P64" s="142"/>
      <c r="Q64" s="33">
        <v>137</v>
      </c>
      <c r="R64" s="24">
        <v>8</v>
      </c>
      <c r="T64" s="148"/>
      <c r="U64" s="107"/>
      <c r="V64" s="107" t="s">
        <v>106</v>
      </c>
    </row>
    <row r="65" spans="1:22" ht="22.5" customHeight="1" x14ac:dyDescent="0.15">
      <c r="A65" s="155" t="s">
        <v>107</v>
      </c>
      <c r="B65" s="150"/>
      <c r="C65" s="22">
        <f t="shared" si="0"/>
        <v>23274</v>
      </c>
      <c r="D65" s="23">
        <v>23274</v>
      </c>
      <c r="E65" s="24">
        <v>1369</v>
      </c>
      <c r="F65" s="25">
        <v>0</v>
      </c>
      <c r="G65" s="24">
        <v>0</v>
      </c>
      <c r="H65" s="26">
        <f>C65*100/T65</f>
        <v>89.223691776883271</v>
      </c>
      <c r="I65" s="27">
        <f t="shared" si="1"/>
        <v>140409</v>
      </c>
      <c r="J65" s="23">
        <v>140409</v>
      </c>
      <c r="K65" s="28">
        <v>51021</v>
      </c>
      <c r="L65" s="24">
        <v>5607</v>
      </c>
      <c r="M65" s="25">
        <v>0</v>
      </c>
      <c r="N65" s="29">
        <v>0</v>
      </c>
      <c r="O65" s="24">
        <v>0</v>
      </c>
      <c r="P65" s="30">
        <f>I65/T65</f>
        <v>5.3827487061529613</v>
      </c>
      <c r="Q65" s="33">
        <v>8272</v>
      </c>
      <c r="R65" s="24">
        <v>52</v>
      </c>
      <c r="T65" s="106">
        <v>26085</v>
      </c>
      <c r="U65" s="120" t="s">
        <v>108</v>
      </c>
      <c r="V65" s="121"/>
    </row>
    <row r="66" spans="1:22" ht="22.5" customHeight="1" x14ac:dyDescent="0.15">
      <c r="A66" s="155" t="s">
        <v>109</v>
      </c>
      <c r="B66" s="150"/>
      <c r="C66" s="22">
        <f t="shared" si="0"/>
        <v>13118</v>
      </c>
      <c r="D66" s="37">
        <v>13118</v>
      </c>
      <c r="E66" s="24">
        <v>1000</v>
      </c>
      <c r="F66" s="25"/>
      <c r="G66" s="24"/>
      <c r="H66" s="26">
        <f>C66*100/T66</f>
        <v>67.051727663054592</v>
      </c>
      <c r="I66" s="27">
        <f t="shared" si="1"/>
        <v>70631</v>
      </c>
      <c r="J66" s="23">
        <v>62480</v>
      </c>
      <c r="K66" s="28">
        <v>16755</v>
      </c>
      <c r="L66" s="24">
        <v>967</v>
      </c>
      <c r="M66" s="25">
        <v>8151</v>
      </c>
      <c r="N66" s="29">
        <v>756</v>
      </c>
      <c r="O66" s="24">
        <v>120</v>
      </c>
      <c r="P66" s="30">
        <f>I66/T66</f>
        <v>3.6102535268861176</v>
      </c>
      <c r="Q66" s="57">
        <v>17584</v>
      </c>
      <c r="R66" s="58">
        <v>148</v>
      </c>
      <c r="T66" s="106">
        <v>19564</v>
      </c>
      <c r="U66" s="120" t="s">
        <v>110</v>
      </c>
      <c r="V66" s="121"/>
    </row>
    <row r="67" spans="1:22" ht="22.5" customHeight="1" x14ac:dyDescent="0.15">
      <c r="A67" s="155" t="s">
        <v>111</v>
      </c>
      <c r="B67" s="156"/>
      <c r="C67" s="22">
        <f t="shared" si="0"/>
        <v>20747</v>
      </c>
      <c r="D67" s="23">
        <v>20747</v>
      </c>
      <c r="E67" s="43">
        <v>4755</v>
      </c>
      <c r="F67" s="25"/>
      <c r="G67" s="24"/>
      <c r="H67" s="26">
        <f>C67*100/T67</f>
        <v>37.649257794069612</v>
      </c>
      <c r="I67" s="27">
        <f t="shared" si="1"/>
        <v>258126</v>
      </c>
      <c r="J67" s="22">
        <v>258126</v>
      </c>
      <c r="K67" s="59">
        <v>91780</v>
      </c>
      <c r="L67" s="43">
        <v>5720</v>
      </c>
      <c r="M67" s="25"/>
      <c r="N67" s="29"/>
      <c r="O67" s="24"/>
      <c r="P67" s="30">
        <f>I67/T67</f>
        <v>4.6841723224331293</v>
      </c>
      <c r="Q67" s="33">
        <v>15857</v>
      </c>
      <c r="R67" s="60">
        <v>72</v>
      </c>
      <c r="T67" s="106">
        <v>55106</v>
      </c>
      <c r="U67" s="120" t="s">
        <v>112</v>
      </c>
      <c r="V67" s="121"/>
    </row>
    <row r="68" spans="1:22" ht="22.5" customHeight="1" x14ac:dyDescent="0.15">
      <c r="A68" s="149" t="s">
        <v>113</v>
      </c>
      <c r="B68" s="156"/>
      <c r="C68" s="157">
        <f>D68+F68</f>
        <v>30957</v>
      </c>
      <c r="D68" s="160">
        <v>30957</v>
      </c>
      <c r="E68" s="163">
        <v>6020</v>
      </c>
      <c r="F68" s="166"/>
      <c r="G68" s="163"/>
      <c r="H68" s="139">
        <f>C68*100/T68</f>
        <v>46.632522407170292</v>
      </c>
      <c r="I68" s="27">
        <f t="shared" si="1"/>
        <v>425126</v>
      </c>
      <c r="J68" s="61">
        <v>425126</v>
      </c>
      <c r="K68" s="62">
        <v>135700</v>
      </c>
      <c r="L68" s="63">
        <v>25209</v>
      </c>
      <c r="M68" s="25"/>
      <c r="N68" s="29"/>
      <c r="O68" s="24"/>
      <c r="P68" s="141">
        <f>(I68+I69+I70+I71+I72+I73+I74+I75+I76)/T68</f>
        <v>9.9644196731189272</v>
      </c>
      <c r="Q68" s="64">
        <v>25865</v>
      </c>
      <c r="R68" s="63">
        <v>114</v>
      </c>
      <c r="T68" s="148">
        <v>66385</v>
      </c>
      <c r="U68" s="120" t="s">
        <v>114</v>
      </c>
      <c r="V68" s="121"/>
    </row>
    <row r="69" spans="1:22" ht="22.5" customHeight="1" x14ac:dyDescent="0.15">
      <c r="A69" s="65"/>
      <c r="B69" s="40" t="s">
        <v>115</v>
      </c>
      <c r="C69" s="158"/>
      <c r="D69" s="161"/>
      <c r="E69" s="164"/>
      <c r="F69" s="167"/>
      <c r="G69" s="164"/>
      <c r="H69" s="151"/>
      <c r="I69" s="27">
        <f t="shared" si="1"/>
        <v>125352</v>
      </c>
      <c r="J69" s="23">
        <v>125352</v>
      </c>
      <c r="K69" s="28">
        <v>58281</v>
      </c>
      <c r="L69" s="24">
        <v>3311</v>
      </c>
      <c r="M69" s="25"/>
      <c r="N69" s="29"/>
      <c r="O69" s="24"/>
      <c r="P69" s="152"/>
      <c r="Q69" s="33">
        <v>4462</v>
      </c>
      <c r="R69" s="24">
        <v>33</v>
      </c>
      <c r="T69" s="148"/>
      <c r="U69" s="110"/>
      <c r="V69" s="107" t="s">
        <v>115</v>
      </c>
    </row>
    <row r="70" spans="1:22" ht="22.5" customHeight="1" x14ac:dyDescent="0.15">
      <c r="A70" s="66"/>
      <c r="B70" s="67" t="s">
        <v>116</v>
      </c>
      <c r="C70" s="158"/>
      <c r="D70" s="161"/>
      <c r="E70" s="164"/>
      <c r="F70" s="167"/>
      <c r="G70" s="164"/>
      <c r="H70" s="151"/>
      <c r="I70" s="27">
        <f t="shared" si="1"/>
        <v>8764</v>
      </c>
      <c r="J70" s="23">
        <v>8764</v>
      </c>
      <c r="K70" s="28">
        <v>3754</v>
      </c>
      <c r="L70" s="24">
        <v>253</v>
      </c>
      <c r="M70" s="25"/>
      <c r="N70" s="29"/>
      <c r="O70" s="24"/>
      <c r="P70" s="152"/>
      <c r="Q70" s="33">
        <v>194</v>
      </c>
      <c r="R70" s="24">
        <v>7</v>
      </c>
      <c r="T70" s="148"/>
      <c r="U70" s="110"/>
      <c r="V70" s="107" t="s">
        <v>117</v>
      </c>
    </row>
    <row r="71" spans="1:22" ht="22.5" customHeight="1" x14ac:dyDescent="0.15">
      <c r="A71" s="40"/>
      <c r="B71" s="52" t="s">
        <v>118</v>
      </c>
      <c r="C71" s="158"/>
      <c r="D71" s="161"/>
      <c r="E71" s="164"/>
      <c r="F71" s="167"/>
      <c r="G71" s="164"/>
      <c r="H71" s="151"/>
      <c r="I71" s="27">
        <f t="shared" si="1"/>
        <v>9079</v>
      </c>
      <c r="J71" s="23">
        <v>9079</v>
      </c>
      <c r="K71" s="28">
        <v>3686</v>
      </c>
      <c r="L71" s="24">
        <v>137</v>
      </c>
      <c r="M71" s="25"/>
      <c r="N71" s="29"/>
      <c r="O71" s="24"/>
      <c r="P71" s="152"/>
      <c r="Q71" s="33">
        <v>564</v>
      </c>
      <c r="R71" s="24">
        <v>12</v>
      </c>
      <c r="T71" s="148"/>
      <c r="U71" s="107"/>
      <c r="V71" s="107" t="s">
        <v>119</v>
      </c>
    </row>
    <row r="72" spans="1:22" ht="22.5" customHeight="1" x14ac:dyDescent="0.15">
      <c r="A72" s="35"/>
      <c r="B72" s="67" t="s">
        <v>120</v>
      </c>
      <c r="C72" s="158"/>
      <c r="D72" s="161"/>
      <c r="E72" s="164"/>
      <c r="F72" s="167"/>
      <c r="G72" s="164"/>
      <c r="H72" s="151"/>
      <c r="I72" s="27">
        <f t="shared" si="1"/>
        <v>20247</v>
      </c>
      <c r="J72" s="23">
        <v>20247</v>
      </c>
      <c r="K72" s="28">
        <v>10842</v>
      </c>
      <c r="L72" s="24">
        <v>390</v>
      </c>
      <c r="M72" s="25"/>
      <c r="N72" s="29"/>
      <c r="O72" s="24"/>
      <c r="P72" s="152"/>
      <c r="Q72" s="33">
        <v>1651</v>
      </c>
      <c r="R72" s="24">
        <v>15</v>
      </c>
      <c r="T72" s="148"/>
      <c r="U72" s="107"/>
      <c r="V72" s="107" t="s">
        <v>121</v>
      </c>
    </row>
    <row r="73" spans="1:22" ht="22.5" customHeight="1" x14ac:dyDescent="0.15">
      <c r="A73" s="35"/>
      <c r="B73" s="52" t="s">
        <v>122</v>
      </c>
      <c r="C73" s="158"/>
      <c r="D73" s="161"/>
      <c r="E73" s="164"/>
      <c r="F73" s="167"/>
      <c r="G73" s="164"/>
      <c r="H73" s="151"/>
      <c r="I73" s="27">
        <f t="shared" si="1"/>
        <v>11661</v>
      </c>
      <c r="J73" s="23">
        <v>11661</v>
      </c>
      <c r="K73" s="28">
        <v>5569</v>
      </c>
      <c r="L73" s="24">
        <v>678</v>
      </c>
      <c r="M73" s="25"/>
      <c r="N73" s="29"/>
      <c r="O73" s="24"/>
      <c r="P73" s="152"/>
      <c r="Q73" s="33">
        <v>1086</v>
      </c>
      <c r="R73" s="24">
        <v>10</v>
      </c>
      <c r="T73" s="148"/>
      <c r="U73" s="107"/>
      <c r="V73" s="107" t="s">
        <v>123</v>
      </c>
    </row>
    <row r="74" spans="1:22" ht="22.5" customHeight="1" x14ac:dyDescent="0.15">
      <c r="A74" s="35"/>
      <c r="B74" s="47" t="s">
        <v>124</v>
      </c>
      <c r="C74" s="158"/>
      <c r="D74" s="161"/>
      <c r="E74" s="164"/>
      <c r="F74" s="167"/>
      <c r="G74" s="164"/>
      <c r="H74" s="151"/>
      <c r="I74" s="27">
        <f t="shared" si="1"/>
        <v>17971</v>
      </c>
      <c r="J74" s="23">
        <v>17971</v>
      </c>
      <c r="K74" s="28">
        <v>8310</v>
      </c>
      <c r="L74" s="24">
        <v>1712</v>
      </c>
      <c r="M74" s="25"/>
      <c r="N74" s="29"/>
      <c r="O74" s="24"/>
      <c r="P74" s="152"/>
      <c r="Q74" s="33">
        <v>1639</v>
      </c>
      <c r="R74" s="24">
        <v>8</v>
      </c>
      <c r="T74" s="148"/>
      <c r="U74" s="107"/>
      <c r="V74" s="107" t="s">
        <v>125</v>
      </c>
    </row>
    <row r="75" spans="1:22" ht="22.5" customHeight="1" x14ac:dyDescent="0.15">
      <c r="A75" s="35"/>
      <c r="B75" s="52" t="s">
        <v>126</v>
      </c>
      <c r="C75" s="158"/>
      <c r="D75" s="161"/>
      <c r="E75" s="164"/>
      <c r="F75" s="167"/>
      <c r="G75" s="164"/>
      <c r="H75" s="151"/>
      <c r="I75" s="27">
        <f t="shared" si="1"/>
        <v>35742</v>
      </c>
      <c r="J75" s="23">
        <v>35742</v>
      </c>
      <c r="K75" s="28">
        <v>17646</v>
      </c>
      <c r="L75" s="24">
        <v>637</v>
      </c>
      <c r="M75" s="25"/>
      <c r="N75" s="29"/>
      <c r="O75" s="24"/>
      <c r="P75" s="152"/>
      <c r="Q75" s="33">
        <v>4445</v>
      </c>
      <c r="R75" s="24">
        <v>23</v>
      </c>
      <c r="T75" s="148"/>
      <c r="U75" s="107"/>
      <c r="V75" s="107" t="s">
        <v>127</v>
      </c>
    </row>
    <row r="76" spans="1:22" ht="22.5" customHeight="1" x14ac:dyDescent="0.15">
      <c r="A76" s="207"/>
      <c r="B76" s="47" t="s">
        <v>128</v>
      </c>
      <c r="C76" s="159"/>
      <c r="D76" s="162"/>
      <c r="E76" s="165"/>
      <c r="F76" s="168"/>
      <c r="G76" s="165"/>
      <c r="H76" s="140"/>
      <c r="I76" s="27">
        <f t="shared" si="1"/>
        <v>7546</v>
      </c>
      <c r="J76" s="23">
        <v>7546</v>
      </c>
      <c r="K76" s="28">
        <v>3403</v>
      </c>
      <c r="L76" s="24">
        <v>221</v>
      </c>
      <c r="M76" s="25"/>
      <c r="N76" s="29"/>
      <c r="O76" s="24"/>
      <c r="P76" s="142"/>
      <c r="Q76" s="33">
        <v>1155</v>
      </c>
      <c r="R76" s="24">
        <v>12</v>
      </c>
      <c r="T76" s="148"/>
      <c r="U76" s="107"/>
      <c r="V76" s="107" t="s">
        <v>129</v>
      </c>
    </row>
    <row r="77" spans="1:22" ht="22.5" customHeight="1" x14ac:dyDescent="0.15">
      <c r="I77" s="206">
        <v>35</v>
      </c>
      <c r="T77" s="117"/>
    </row>
    <row r="78" spans="1:22" x14ac:dyDescent="0.15">
      <c r="A78" s="183" t="s">
        <v>1</v>
      </c>
      <c r="B78" s="184"/>
      <c r="C78" s="189" t="s">
        <v>2</v>
      </c>
      <c r="D78" s="190"/>
      <c r="E78" s="190"/>
      <c r="F78" s="190"/>
      <c r="G78" s="190"/>
      <c r="H78" s="191"/>
      <c r="I78" s="183" t="s">
        <v>3</v>
      </c>
      <c r="J78" s="192"/>
      <c r="K78" s="192"/>
      <c r="L78" s="192"/>
      <c r="M78" s="192"/>
      <c r="N78" s="192"/>
      <c r="O78" s="192"/>
      <c r="P78" s="193"/>
      <c r="Q78" s="194" t="s">
        <v>4</v>
      </c>
      <c r="R78" s="195"/>
      <c r="T78" s="117"/>
    </row>
    <row r="79" spans="1:22" ht="11.25" customHeight="1" x14ac:dyDescent="0.15">
      <c r="A79" s="185"/>
      <c r="B79" s="186"/>
      <c r="C79" s="178" t="s">
        <v>5</v>
      </c>
      <c r="D79" s="182"/>
      <c r="E79" s="182"/>
      <c r="F79" s="182"/>
      <c r="G79" s="179"/>
      <c r="H79" s="196" t="s">
        <v>6</v>
      </c>
      <c r="I79" s="198" t="s">
        <v>7</v>
      </c>
      <c r="J79" s="198"/>
      <c r="K79" s="198"/>
      <c r="L79" s="198"/>
      <c r="M79" s="198"/>
      <c r="N79" s="198"/>
      <c r="O79" s="199"/>
      <c r="P79" s="200" t="s">
        <v>8</v>
      </c>
      <c r="Q79" s="202" t="s">
        <v>9</v>
      </c>
      <c r="R79" s="204" t="s">
        <v>10</v>
      </c>
      <c r="T79" s="117"/>
    </row>
    <row r="80" spans="1:22" x14ac:dyDescent="0.15">
      <c r="A80" s="185"/>
      <c r="B80" s="186"/>
      <c r="C80" s="5"/>
      <c r="D80" s="178" t="s">
        <v>11</v>
      </c>
      <c r="E80" s="179"/>
      <c r="F80" s="180" t="s">
        <v>12</v>
      </c>
      <c r="G80" s="181"/>
      <c r="H80" s="197"/>
      <c r="I80" s="6"/>
      <c r="J80" s="178" t="s">
        <v>11</v>
      </c>
      <c r="K80" s="182"/>
      <c r="L80" s="179"/>
      <c r="M80" s="182" t="s">
        <v>12</v>
      </c>
      <c r="N80" s="182"/>
      <c r="O80" s="179"/>
      <c r="P80" s="201"/>
      <c r="Q80" s="203"/>
      <c r="R80" s="205"/>
      <c r="T80" s="117"/>
    </row>
    <row r="81" spans="1:22" ht="54.75" customHeight="1" x14ac:dyDescent="0.15">
      <c r="A81" s="185"/>
      <c r="B81" s="186"/>
      <c r="C81" s="7"/>
      <c r="D81" s="7"/>
      <c r="E81" s="8" t="s">
        <v>13</v>
      </c>
      <c r="F81" s="9"/>
      <c r="G81" s="10" t="s">
        <v>14</v>
      </c>
      <c r="H81" s="197"/>
      <c r="I81" s="9"/>
      <c r="J81" s="7"/>
      <c r="K81" s="10" t="s">
        <v>13</v>
      </c>
      <c r="L81" s="11" t="s">
        <v>15</v>
      </c>
      <c r="M81" s="9"/>
      <c r="N81" s="10" t="s">
        <v>16</v>
      </c>
      <c r="O81" s="8" t="s">
        <v>17</v>
      </c>
      <c r="P81" s="201"/>
      <c r="Q81" s="203"/>
      <c r="R81" s="205"/>
      <c r="T81" s="117"/>
    </row>
    <row r="82" spans="1:22" ht="12.75" customHeight="1" x14ac:dyDescent="0.15">
      <c r="A82" s="187"/>
      <c r="B82" s="188"/>
      <c r="C82" s="12" t="s">
        <v>18</v>
      </c>
      <c r="D82" s="12"/>
      <c r="E82" s="13"/>
      <c r="F82" s="14"/>
      <c r="G82" s="13"/>
      <c r="H82" s="15" t="s">
        <v>19</v>
      </c>
      <c r="I82" s="14" t="s">
        <v>20</v>
      </c>
      <c r="J82" s="16"/>
      <c r="K82" s="17"/>
      <c r="L82" s="13" t="s">
        <v>21</v>
      </c>
      <c r="M82" s="18"/>
      <c r="N82" s="18"/>
      <c r="O82" s="13" t="s">
        <v>21</v>
      </c>
      <c r="P82" s="19" t="s">
        <v>22</v>
      </c>
      <c r="Q82" s="20" t="s">
        <v>20</v>
      </c>
      <c r="R82" s="21"/>
      <c r="T82" s="117"/>
    </row>
    <row r="83" spans="1:22" ht="22.5" customHeight="1" x14ac:dyDescent="0.15">
      <c r="A83" s="149" t="s">
        <v>130</v>
      </c>
      <c r="B83" s="150"/>
      <c r="C83" s="22">
        <f t="shared" si="0"/>
        <v>39177</v>
      </c>
      <c r="D83" s="23">
        <v>38429</v>
      </c>
      <c r="E83" s="24">
        <v>2756</v>
      </c>
      <c r="F83" s="25">
        <v>748</v>
      </c>
      <c r="G83" s="24">
        <v>19</v>
      </c>
      <c r="H83" s="139">
        <f>(C83+C84+C85+C86+C87)*100/T83</f>
        <v>58.331722109719237</v>
      </c>
      <c r="I83" s="27">
        <f t="shared" si="1"/>
        <v>333917</v>
      </c>
      <c r="J83" s="23">
        <v>324442</v>
      </c>
      <c r="K83" s="28">
        <v>159590</v>
      </c>
      <c r="L83" s="24">
        <v>469</v>
      </c>
      <c r="M83" s="25">
        <v>9475</v>
      </c>
      <c r="N83" s="28">
        <v>2630</v>
      </c>
      <c r="O83" s="24">
        <v>0</v>
      </c>
      <c r="P83" s="141">
        <f>(I83+I84+I85+I86+I87)/T83</f>
        <v>5.457509489259075</v>
      </c>
      <c r="Q83" s="33">
        <v>18640</v>
      </c>
      <c r="R83" s="24">
        <v>188</v>
      </c>
      <c r="T83" s="148">
        <v>98269</v>
      </c>
      <c r="U83" s="120" t="s">
        <v>131</v>
      </c>
      <c r="V83" s="121"/>
    </row>
    <row r="84" spans="1:22" ht="22.5" customHeight="1" x14ac:dyDescent="0.15">
      <c r="A84" s="42"/>
      <c r="B84" s="47" t="s">
        <v>132</v>
      </c>
      <c r="C84" s="22">
        <f t="shared" si="0"/>
        <v>1652</v>
      </c>
      <c r="D84" s="23">
        <v>1652</v>
      </c>
      <c r="E84" s="24">
        <v>403</v>
      </c>
      <c r="F84" s="25"/>
      <c r="G84" s="24"/>
      <c r="H84" s="151"/>
      <c r="I84" s="27">
        <f t="shared" si="1"/>
        <v>42421</v>
      </c>
      <c r="J84" s="23">
        <v>42421</v>
      </c>
      <c r="K84" s="28">
        <v>18620</v>
      </c>
      <c r="L84" s="24"/>
      <c r="M84" s="25"/>
      <c r="N84" s="29"/>
      <c r="O84" s="24"/>
      <c r="P84" s="152"/>
      <c r="Q84" s="33">
        <v>1711</v>
      </c>
      <c r="R84" s="24">
        <v>19</v>
      </c>
      <c r="T84" s="148"/>
      <c r="U84" s="107"/>
      <c r="V84" s="111" t="s">
        <v>132</v>
      </c>
    </row>
    <row r="85" spans="1:22" ht="22.5" customHeight="1" x14ac:dyDescent="0.15">
      <c r="A85" s="155" t="s">
        <v>133</v>
      </c>
      <c r="B85" s="150"/>
      <c r="C85" s="22">
        <f t="shared" si="0"/>
        <v>6615</v>
      </c>
      <c r="D85" s="23">
        <v>6615</v>
      </c>
      <c r="E85" s="24">
        <v>521</v>
      </c>
      <c r="F85" s="25"/>
      <c r="G85" s="24"/>
      <c r="H85" s="151"/>
      <c r="I85" s="27">
        <f t="shared" si="1"/>
        <v>42809</v>
      </c>
      <c r="J85" s="23">
        <v>42809</v>
      </c>
      <c r="K85" s="28">
        <v>19761</v>
      </c>
      <c r="L85" s="24">
        <v>273</v>
      </c>
      <c r="M85" s="25"/>
      <c r="N85" s="29"/>
      <c r="O85" s="69"/>
      <c r="P85" s="152"/>
      <c r="Q85" s="33">
        <v>5729</v>
      </c>
      <c r="R85" s="24">
        <v>42</v>
      </c>
      <c r="T85" s="148"/>
      <c r="U85" s="120" t="s">
        <v>134</v>
      </c>
      <c r="V85" s="121"/>
    </row>
    <row r="86" spans="1:22" ht="22.5" customHeight="1" x14ac:dyDescent="0.15">
      <c r="A86" s="155" t="s">
        <v>135</v>
      </c>
      <c r="B86" s="150"/>
      <c r="C86" s="22">
        <f t="shared" si="0"/>
        <v>5098</v>
      </c>
      <c r="D86" s="23">
        <v>5098</v>
      </c>
      <c r="E86" s="24">
        <v>452</v>
      </c>
      <c r="F86" s="25"/>
      <c r="G86" s="24"/>
      <c r="H86" s="151"/>
      <c r="I86" s="27">
        <f t="shared" si="1"/>
        <v>67660</v>
      </c>
      <c r="J86" s="23">
        <v>67660</v>
      </c>
      <c r="K86" s="28">
        <v>30994</v>
      </c>
      <c r="L86" s="24">
        <v>1187</v>
      </c>
      <c r="M86" s="25"/>
      <c r="N86" s="29"/>
      <c r="O86" s="24"/>
      <c r="P86" s="152"/>
      <c r="Q86" s="33">
        <v>3880</v>
      </c>
      <c r="R86" s="24">
        <v>47</v>
      </c>
      <c r="T86" s="148"/>
      <c r="U86" s="120" t="s">
        <v>136</v>
      </c>
      <c r="V86" s="121"/>
    </row>
    <row r="87" spans="1:22" ht="22.5" customHeight="1" x14ac:dyDescent="0.15">
      <c r="A87" s="155" t="s">
        <v>137</v>
      </c>
      <c r="B87" s="150"/>
      <c r="C87" s="22">
        <f t="shared" ref="C87:C142" si="2">D87+F87</f>
        <v>4780</v>
      </c>
      <c r="D87" s="23">
        <v>4780</v>
      </c>
      <c r="E87" s="24">
        <v>403</v>
      </c>
      <c r="F87" s="25"/>
      <c r="G87" s="24"/>
      <c r="H87" s="140"/>
      <c r="I87" s="27">
        <f t="shared" si="1"/>
        <v>49497</v>
      </c>
      <c r="J87" s="23">
        <v>49497</v>
      </c>
      <c r="K87" s="28">
        <v>22564</v>
      </c>
      <c r="L87" s="34">
        <v>946</v>
      </c>
      <c r="M87" s="25"/>
      <c r="N87" s="29"/>
      <c r="O87" s="24"/>
      <c r="P87" s="142"/>
      <c r="Q87" s="33">
        <v>3470</v>
      </c>
      <c r="R87" s="24">
        <v>31</v>
      </c>
      <c r="T87" s="148"/>
      <c r="U87" s="120" t="s">
        <v>138</v>
      </c>
      <c r="V87" s="121"/>
    </row>
    <row r="88" spans="1:22" ht="22.5" customHeight="1" x14ac:dyDescent="0.15">
      <c r="A88" s="137" t="s">
        <v>139</v>
      </c>
      <c r="B88" s="125"/>
      <c r="C88" s="22">
        <f t="shared" si="2"/>
        <v>9179</v>
      </c>
      <c r="D88" s="23">
        <v>9179</v>
      </c>
      <c r="E88" s="24">
        <v>839</v>
      </c>
      <c r="F88" s="70"/>
      <c r="G88" s="24"/>
      <c r="H88" s="139">
        <f>(C88+C89+C90)*100/T88</f>
        <v>26.165293738770806</v>
      </c>
      <c r="I88" s="27">
        <f t="shared" ref="I88:I142" si="3">J88+M88</f>
        <v>128086</v>
      </c>
      <c r="J88" s="23">
        <v>119341</v>
      </c>
      <c r="K88" s="28">
        <v>46221</v>
      </c>
      <c r="L88" s="24">
        <v>4960</v>
      </c>
      <c r="M88" s="25">
        <v>8745</v>
      </c>
      <c r="N88" s="28">
        <v>3601</v>
      </c>
      <c r="O88" s="34">
        <v>391</v>
      </c>
      <c r="P88" s="141">
        <f>(I88+I89+I90)/T88</f>
        <v>4.4711346147327031</v>
      </c>
      <c r="Q88" s="33">
        <v>9100</v>
      </c>
      <c r="R88" s="24">
        <v>55</v>
      </c>
      <c r="T88" s="148">
        <v>58998</v>
      </c>
      <c r="U88" s="120" t="s">
        <v>140</v>
      </c>
      <c r="V88" s="121"/>
    </row>
    <row r="89" spans="1:22" ht="22.5" customHeight="1" x14ac:dyDescent="0.15">
      <c r="A89" s="42"/>
      <c r="B89" s="68" t="s">
        <v>141</v>
      </c>
      <c r="C89" s="22">
        <f t="shared" si="2"/>
        <v>971</v>
      </c>
      <c r="D89" s="23">
        <v>971</v>
      </c>
      <c r="E89" s="24">
        <v>258</v>
      </c>
      <c r="F89" s="25"/>
      <c r="G89" s="24"/>
      <c r="H89" s="151"/>
      <c r="I89" s="27">
        <f t="shared" si="3"/>
        <v>29296</v>
      </c>
      <c r="J89" s="23">
        <v>29296</v>
      </c>
      <c r="K89" s="28">
        <v>10889</v>
      </c>
      <c r="L89" s="24">
        <v>1610</v>
      </c>
      <c r="M89" s="25"/>
      <c r="N89" s="29"/>
      <c r="O89" s="24"/>
      <c r="P89" s="152"/>
      <c r="Q89" s="33">
        <v>536</v>
      </c>
      <c r="R89" s="24">
        <v>18</v>
      </c>
      <c r="T89" s="148"/>
      <c r="U89" s="107"/>
      <c r="V89" s="111" t="s">
        <v>142</v>
      </c>
    </row>
    <row r="90" spans="1:22" ht="22.5" customHeight="1" x14ac:dyDescent="0.15">
      <c r="A90" s="155" t="s">
        <v>143</v>
      </c>
      <c r="B90" s="156"/>
      <c r="C90" s="22">
        <f t="shared" si="2"/>
        <v>5287</v>
      </c>
      <c r="D90" s="23">
        <v>5287</v>
      </c>
      <c r="E90" s="24">
        <v>573</v>
      </c>
      <c r="F90" s="70"/>
      <c r="G90" s="24"/>
      <c r="H90" s="140"/>
      <c r="I90" s="27">
        <f t="shared" si="3"/>
        <v>106406</v>
      </c>
      <c r="J90" s="23">
        <v>101509</v>
      </c>
      <c r="K90" s="28">
        <v>34671</v>
      </c>
      <c r="L90" s="24">
        <v>6070</v>
      </c>
      <c r="M90" s="25">
        <v>4897</v>
      </c>
      <c r="N90" s="29">
        <v>2792</v>
      </c>
      <c r="O90" s="34">
        <v>663</v>
      </c>
      <c r="P90" s="142"/>
      <c r="Q90" s="33">
        <v>9443</v>
      </c>
      <c r="R90" s="24">
        <v>61</v>
      </c>
      <c r="T90" s="148"/>
      <c r="U90" s="120" t="s">
        <v>144</v>
      </c>
      <c r="V90" s="121"/>
    </row>
    <row r="91" spans="1:22" ht="22.5" customHeight="1" x14ac:dyDescent="0.15">
      <c r="A91" s="155" t="s">
        <v>145</v>
      </c>
      <c r="B91" s="156"/>
      <c r="C91" s="22">
        <f t="shared" si="2"/>
        <v>6280</v>
      </c>
      <c r="D91" s="23">
        <v>6280</v>
      </c>
      <c r="E91" s="24">
        <v>837</v>
      </c>
      <c r="F91" s="25"/>
      <c r="G91" s="24"/>
      <c r="H91" s="26">
        <f t="shared" ref="H91:H141" si="4">C91*100/T91</f>
        <v>21.470085470085468</v>
      </c>
      <c r="I91" s="27">
        <f t="shared" si="3"/>
        <v>151087</v>
      </c>
      <c r="J91" s="23">
        <v>146138</v>
      </c>
      <c r="K91" s="28">
        <v>72603</v>
      </c>
      <c r="L91" s="24">
        <v>0</v>
      </c>
      <c r="M91" s="25">
        <v>4949</v>
      </c>
      <c r="N91" s="29">
        <v>1900</v>
      </c>
      <c r="O91" s="24">
        <v>0</v>
      </c>
      <c r="P91" s="30">
        <f>I91/T91</f>
        <v>5.1653675213675214</v>
      </c>
      <c r="Q91" s="33">
        <v>9988</v>
      </c>
      <c r="R91" s="24">
        <v>47</v>
      </c>
      <c r="T91" s="112">
        <v>29250</v>
      </c>
      <c r="U91" s="120" t="s">
        <v>146</v>
      </c>
      <c r="V91" s="121"/>
    </row>
    <row r="92" spans="1:22" ht="22.5" customHeight="1" x14ac:dyDescent="0.15">
      <c r="A92" s="149" t="s">
        <v>147</v>
      </c>
      <c r="B92" s="150"/>
      <c r="C92" s="22">
        <f t="shared" si="2"/>
        <v>25714</v>
      </c>
      <c r="D92" s="23">
        <v>25714</v>
      </c>
      <c r="E92" s="24">
        <v>1667</v>
      </c>
      <c r="F92" s="25"/>
      <c r="G92" s="24"/>
      <c r="H92" s="139">
        <f>(C92+C93+C94+C95+C96)*100/T92</f>
        <v>51.100563819959866</v>
      </c>
      <c r="I92" s="27">
        <f t="shared" si="3"/>
        <v>491469</v>
      </c>
      <c r="J92" s="23">
        <v>491469</v>
      </c>
      <c r="K92" s="28">
        <v>1188126</v>
      </c>
      <c r="L92" s="24">
        <v>27480</v>
      </c>
      <c r="M92" s="25"/>
      <c r="N92" s="29"/>
      <c r="O92" s="24"/>
      <c r="P92" s="141">
        <f>(I92+I93+I94+I95+I96)/T92</f>
        <v>9.4136697140551497</v>
      </c>
      <c r="Q92" s="33">
        <v>13168</v>
      </c>
      <c r="R92" s="24">
        <v>75</v>
      </c>
      <c r="T92" s="148">
        <v>94179</v>
      </c>
      <c r="U92" s="120" t="s">
        <v>148</v>
      </c>
      <c r="V92" s="121"/>
    </row>
    <row r="93" spans="1:22" ht="22.5" customHeight="1" x14ac:dyDescent="0.15">
      <c r="A93" s="71"/>
      <c r="B93" s="72" t="s">
        <v>149</v>
      </c>
      <c r="C93" s="22">
        <f t="shared" si="2"/>
        <v>11610</v>
      </c>
      <c r="D93" s="23">
        <v>11610</v>
      </c>
      <c r="E93" s="24">
        <v>789</v>
      </c>
      <c r="F93" s="25"/>
      <c r="G93" s="24"/>
      <c r="H93" s="151"/>
      <c r="I93" s="27">
        <f t="shared" si="3"/>
        <v>164863</v>
      </c>
      <c r="J93" s="23">
        <v>164863</v>
      </c>
      <c r="K93" s="28">
        <v>68518</v>
      </c>
      <c r="L93" s="24">
        <v>6164</v>
      </c>
      <c r="M93" s="25"/>
      <c r="N93" s="29"/>
      <c r="O93" s="24"/>
      <c r="P93" s="152"/>
      <c r="Q93" s="33">
        <v>8849</v>
      </c>
      <c r="R93" s="24">
        <v>65</v>
      </c>
      <c r="T93" s="148"/>
      <c r="U93" s="113"/>
      <c r="V93" s="111" t="s">
        <v>149</v>
      </c>
    </row>
    <row r="94" spans="1:22" ht="22.5" customHeight="1" x14ac:dyDescent="0.15">
      <c r="A94" s="71"/>
      <c r="B94" s="72" t="s">
        <v>150</v>
      </c>
      <c r="C94" s="22">
        <f t="shared" si="2"/>
        <v>4406</v>
      </c>
      <c r="D94" s="23">
        <v>4406</v>
      </c>
      <c r="E94" s="24">
        <v>429</v>
      </c>
      <c r="F94" s="25">
        <v>0</v>
      </c>
      <c r="G94" s="24">
        <v>0</v>
      </c>
      <c r="H94" s="151"/>
      <c r="I94" s="27">
        <f t="shared" si="3"/>
        <v>133096</v>
      </c>
      <c r="J94" s="23">
        <v>133096</v>
      </c>
      <c r="K94" s="28">
        <v>67560</v>
      </c>
      <c r="L94" s="24">
        <v>3795</v>
      </c>
      <c r="M94" s="25">
        <v>0</v>
      </c>
      <c r="N94" s="29">
        <v>0</v>
      </c>
      <c r="O94" s="24">
        <v>0</v>
      </c>
      <c r="P94" s="152"/>
      <c r="Q94" s="33">
        <v>3437</v>
      </c>
      <c r="R94" s="24">
        <v>28</v>
      </c>
      <c r="T94" s="148"/>
      <c r="U94" s="113"/>
      <c r="V94" s="111" t="s">
        <v>150</v>
      </c>
    </row>
    <row r="95" spans="1:22" ht="22.5" customHeight="1" x14ac:dyDescent="0.15">
      <c r="A95" s="71"/>
      <c r="B95" s="72" t="s">
        <v>151</v>
      </c>
      <c r="C95" s="22">
        <f t="shared" si="2"/>
        <v>2352</v>
      </c>
      <c r="D95" s="23">
        <v>2352</v>
      </c>
      <c r="E95" s="24">
        <v>223</v>
      </c>
      <c r="F95" s="25"/>
      <c r="G95" s="24"/>
      <c r="H95" s="151"/>
      <c r="I95" s="27">
        <f t="shared" si="3"/>
        <v>65158</v>
      </c>
      <c r="J95" s="23">
        <v>65158</v>
      </c>
      <c r="K95" s="28">
        <v>33165</v>
      </c>
      <c r="L95" s="24">
        <v>2081</v>
      </c>
      <c r="M95" s="25"/>
      <c r="N95" s="29"/>
      <c r="O95" s="24"/>
      <c r="P95" s="152"/>
      <c r="Q95" s="33">
        <v>2446</v>
      </c>
      <c r="R95" s="24">
        <v>19</v>
      </c>
      <c r="T95" s="148"/>
      <c r="U95" s="113"/>
      <c r="V95" s="111" t="s">
        <v>151</v>
      </c>
    </row>
    <row r="96" spans="1:22" ht="22.5" customHeight="1" x14ac:dyDescent="0.15">
      <c r="A96" s="74"/>
      <c r="B96" s="73" t="s">
        <v>152</v>
      </c>
      <c r="C96" s="22">
        <f t="shared" si="2"/>
        <v>4044</v>
      </c>
      <c r="D96" s="23">
        <v>4044</v>
      </c>
      <c r="E96" s="24">
        <v>229</v>
      </c>
      <c r="F96" s="25">
        <v>0</v>
      </c>
      <c r="G96" s="24">
        <v>0</v>
      </c>
      <c r="H96" s="140"/>
      <c r="I96" s="27">
        <f t="shared" si="3"/>
        <v>31984</v>
      </c>
      <c r="J96" s="23">
        <v>31984</v>
      </c>
      <c r="K96" s="28">
        <v>15031</v>
      </c>
      <c r="L96" s="24">
        <v>1792</v>
      </c>
      <c r="M96" s="25">
        <v>0</v>
      </c>
      <c r="N96" s="29">
        <v>0</v>
      </c>
      <c r="O96" s="24">
        <v>0</v>
      </c>
      <c r="P96" s="142"/>
      <c r="Q96" s="33">
        <v>1937</v>
      </c>
      <c r="R96" s="24">
        <v>19</v>
      </c>
      <c r="T96" s="148"/>
      <c r="U96" s="113"/>
      <c r="V96" s="111" t="s">
        <v>152</v>
      </c>
    </row>
    <row r="97" spans="1:22" ht="22.5" customHeight="1" x14ac:dyDescent="0.15">
      <c r="A97" s="126" t="s">
        <v>153</v>
      </c>
      <c r="B97" s="127"/>
      <c r="C97" s="22">
        <f>D97+F97</f>
        <v>2118</v>
      </c>
      <c r="D97" s="23">
        <v>2118</v>
      </c>
      <c r="E97" s="24">
        <v>450</v>
      </c>
      <c r="F97" s="25"/>
      <c r="G97" s="24"/>
      <c r="H97" s="26">
        <f>C97*100/T97</f>
        <v>48.768132627216211</v>
      </c>
      <c r="I97" s="27">
        <f>J97+M97</f>
        <v>18788</v>
      </c>
      <c r="J97" s="23">
        <v>18085</v>
      </c>
      <c r="K97" s="28">
        <v>6423</v>
      </c>
      <c r="L97" s="24"/>
      <c r="M97" s="25">
        <v>703</v>
      </c>
      <c r="N97" s="29"/>
      <c r="O97" s="24">
        <v>0</v>
      </c>
      <c r="P97" s="30">
        <f>I97/T97</f>
        <v>4.3260419065162328</v>
      </c>
      <c r="Q97" s="33">
        <v>530</v>
      </c>
      <c r="R97" s="24">
        <v>5</v>
      </c>
      <c r="T97" s="112">
        <v>4343</v>
      </c>
      <c r="U97" s="128" t="s">
        <v>153</v>
      </c>
      <c r="V97" s="121"/>
    </row>
    <row r="98" spans="1:22" ht="22.5" customHeight="1" x14ac:dyDescent="0.15">
      <c r="A98" s="126" t="s">
        <v>154</v>
      </c>
      <c r="B98" s="127"/>
      <c r="C98" s="22">
        <f t="shared" si="2"/>
        <v>10119</v>
      </c>
      <c r="D98" s="23">
        <v>10119</v>
      </c>
      <c r="E98" s="24">
        <v>734</v>
      </c>
      <c r="F98" s="25"/>
      <c r="G98" s="24"/>
      <c r="H98" s="26">
        <f>C98*100/T98</f>
        <v>99.518095987411485</v>
      </c>
      <c r="I98" s="27">
        <f>J98+M98</f>
        <v>73214</v>
      </c>
      <c r="J98" s="23">
        <v>70228</v>
      </c>
      <c r="K98" s="28">
        <v>33047</v>
      </c>
      <c r="L98" s="24">
        <v>3122</v>
      </c>
      <c r="M98" s="25">
        <v>2986</v>
      </c>
      <c r="N98" s="29"/>
      <c r="O98" s="24"/>
      <c r="P98" s="30">
        <f t="shared" ref="P98:P140" si="5">I98/T98</f>
        <v>7.2004327301337527</v>
      </c>
      <c r="Q98" s="33">
        <v>7115</v>
      </c>
      <c r="R98" s="24">
        <v>44</v>
      </c>
      <c r="T98" s="106">
        <v>10168</v>
      </c>
      <c r="U98" s="128" t="s">
        <v>155</v>
      </c>
      <c r="V98" s="121"/>
    </row>
    <row r="99" spans="1:22" ht="22.5" customHeight="1" x14ac:dyDescent="0.15">
      <c r="A99" s="132" t="s">
        <v>156</v>
      </c>
      <c r="B99" s="130"/>
      <c r="C99" s="22">
        <f t="shared" si="2"/>
        <v>26738</v>
      </c>
      <c r="D99" s="23">
        <v>26738</v>
      </c>
      <c r="E99" s="24">
        <v>831</v>
      </c>
      <c r="F99" s="25"/>
      <c r="G99" s="24"/>
      <c r="H99" s="144">
        <f>(C99+C100)*100/T99</f>
        <v>138.66818794730838</v>
      </c>
      <c r="I99" s="27">
        <f t="shared" si="3"/>
        <v>151304</v>
      </c>
      <c r="J99" s="23">
        <v>151304</v>
      </c>
      <c r="K99" s="28">
        <v>48388</v>
      </c>
      <c r="L99" s="24">
        <v>3290</v>
      </c>
      <c r="M99" s="25"/>
      <c r="N99" s="29"/>
      <c r="O99" s="24"/>
      <c r="P99" s="146">
        <f>(I99+I100)/T99</f>
        <v>7.846903848148532</v>
      </c>
      <c r="Q99" s="33">
        <v>2476</v>
      </c>
      <c r="R99" s="24">
        <v>45</v>
      </c>
      <c r="T99" s="148">
        <v>19282</v>
      </c>
      <c r="U99" s="128" t="s">
        <v>157</v>
      </c>
      <c r="V99" s="121"/>
    </row>
    <row r="100" spans="1:22" ht="22.5" customHeight="1" x14ac:dyDescent="0.15">
      <c r="A100" s="129" t="s">
        <v>158</v>
      </c>
      <c r="B100" s="130"/>
      <c r="C100" s="22">
        <f>D100+F100</f>
        <v>0</v>
      </c>
      <c r="D100" s="23"/>
      <c r="E100" s="24"/>
      <c r="F100" s="25"/>
      <c r="G100" s="24"/>
      <c r="H100" s="145"/>
      <c r="I100" s="27">
        <f>J100+M100</f>
        <v>0</v>
      </c>
      <c r="J100" s="23"/>
      <c r="K100" s="28"/>
      <c r="L100" s="24"/>
      <c r="M100" s="25"/>
      <c r="N100" s="29"/>
      <c r="O100" s="24"/>
      <c r="P100" s="147"/>
      <c r="Q100" s="33"/>
      <c r="R100" s="24"/>
      <c r="T100" s="148"/>
      <c r="U100" s="128" t="s">
        <v>157</v>
      </c>
      <c r="V100" s="121"/>
    </row>
    <row r="101" spans="1:22" ht="22.5" customHeight="1" x14ac:dyDescent="0.15">
      <c r="A101" s="153" t="s">
        <v>159</v>
      </c>
      <c r="B101" s="154"/>
      <c r="C101" s="22">
        <f t="shared" si="2"/>
        <v>21297</v>
      </c>
      <c r="D101" s="23">
        <v>21297</v>
      </c>
      <c r="E101" s="24">
        <v>1466</v>
      </c>
      <c r="F101" s="25"/>
      <c r="G101" s="24"/>
      <c r="H101" s="26">
        <f>C101*100/T101</f>
        <v>138.75171020913413</v>
      </c>
      <c r="I101" s="27">
        <f t="shared" si="3"/>
        <v>94874</v>
      </c>
      <c r="J101" s="23">
        <v>94874</v>
      </c>
      <c r="K101" s="28">
        <v>32688</v>
      </c>
      <c r="L101" s="24">
        <v>658</v>
      </c>
      <c r="M101" s="25"/>
      <c r="N101" s="29"/>
      <c r="O101" s="24"/>
      <c r="P101" s="30">
        <f>I101/T101</f>
        <v>6.1811192911590336</v>
      </c>
      <c r="Q101" s="33">
        <v>2211</v>
      </c>
      <c r="R101" s="24">
        <v>49</v>
      </c>
      <c r="T101" s="112">
        <v>15349</v>
      </c>
      <c r="U101" s="128" t="s">
        <v>160</v>
      </c>
      <c r="V101" s="121"/>
    </row>
    <row r="102" spans="1:22" ht="22.5" customHeight="1" x14ac:dyDescent="0.15">
      <c r="A102" s="132" t="s">
        <v>161</v>
      </c>
      <c r="B102" s="130"/>
      <c r="C102" s="22">
        <f t="shared" si="2"/>
        <v>13138</v>
      </c>
      <c r="D102" s="23">
        <v>13138</v>
      </c>
      <c r="E102" s="34">
        <v>1947</v>
      </c>
      <c r="F102" s="25"/>
      <c r="G102" s="24"/>
      <c r="H102" s="26">
        <f>C102*100/T102</f>
        <v>68.951401280571005</v>
      </c>
      <c r="I102" s="27">
        <f t="shared" si="3"/>
        <v>236016</v>
      </c>
      <c r="J102" s="23">
        <v>236016</v>
      </c>
      <c r="K102" s="28">
        <v>80313</v>
      </c>
      <c r="L102" s="24">
        <v>26104</v>
      </c>
      <c r="M102" s="25"/>
      <c r="N102" s="29"/>
      <c r="O102" s="24"/>
      <c r="P102" s="30">
        <f t="shared" si="5"/>
        <v>12.386690458696338</v>
      </c>
      <c r="Q102" s="33">
        <v>7297</v>
      </c>
      <c r="R102" s="24">
        <v>54</v>
      </c>
      <c r="T102" s="112">
        <v>19054</v>
      </c>
      <c r="U102" s="128" t="s">
        <v>162</v>
      </c>
      <c r="V102" s="121"/>
    </row>
    <row r="103" spans="1:22" ht="22.5" customHeight="1" x14ac:dyDescent="0.15">
      <c r="A103" s="132" t="s">
        <v>163</v>
      </c>
      <c r="B103" s="130"/>
      <c r="C103" s="22">
        <f t="shared" si="2"/>
        <v>16891</v>
      </c>
      <c r="D103" s="23">
        <v>16891</v>
      </c>
      <c r="E103" s="34">
        <v>1975</v>
      </c>
      <c r="F103" s="25"/>
      <c r="G103" s="24"/>
      <c r="H103" s="26">
        <f t="shared" si="4"/>
        <v>122.04479768786128</v>
      </c>
      <c r="I103" s="27">
        <f t="shared" si="3"/>
        <v>250168</v>
      </c>
      <c r="J103" s="23">
        <v>250168</v>
      </c>
      <c r="K103" s="28">
        <v>67190</v>
      </c>
      <c r="L103" s="24">
        <v>14415</v>
      </c>
      <c r="M103" s="25"/>
      <c r="N103" s="29"/>
      <c r="O103" s="24"/>
      <c r="P103" s="30">
        <f t="shared" si="5"/>
        <v>18.075722543352601</v>
      </c>
      <c r="Q103" s="33">
        <v>13807</v>
      </c>
      <c r="R103" s="24">
        <v>63</v>
      </c>
      <c r="T103" s="112">
        <v>13840</v>
      </c>
      <c r="U103" s="128" t="s">
        <v>163</v>
      </c>
      <c r="V103" s="121"/>
    </row>
    <row r="104" spans="1:22" ht="22.5" customHeight="1" x14ac:dyDescent="0.15">
      <c r="A104" s="137" t="s">
        <v>164</v>
      </c>
      <c r="B104" s="138"/>
      <c r="C104" s="22">
        <f>D104+F104</f>
        <v>16763</v>
      </c>
      <c r="D104" s="23">
        <v>16185</v>
      </c>
      <c r="E104" s="34">
        <v>762</v>
      </c>
      <c r="F104" s="25">
        <v>578</v>
      </c>
      <c r="G104" s="24">
        <v>563</v>
      </c>
      <c r="H104" s="139">
        <f>(C104+C105)*100/T104</f>
        <v>90.649558941459503</v>
      </c>
      <c r="I104" s="27">
        <f t="shared" si="3"/>
        <v>63120</v>
      </c>
      <c r="J104" s="23">
        <v>55365</v>
      </c>
      <c r="K104" s="28">
        <v>23972</v>
      </c>
      <c r="L104" s="24">
        <v>1367</v>
      </c>
      <c r="M104" s="25">
        <v>7755</v>
      </c>
      <c r="N104" s="29">
        <v>7519</v>
      </c>
      <c r="O104" s="24">
        <v>0</v>
      </c>
      <c r="P104" s="141">
        <f>(I104+I105)/T104</f>
        <v>3.4565624164661855</v>
      </c>
      <c r="Q104" s="33">
        <v>6723</v>
      </c>
      <c r="R104" s="24">
        <v>18</v>
      </c>
      <c r="T104" s="143">
        <v>18705</v>
      </c>
      <c r="U104" s="120" t="s">
        <v>165</v>
      </c>
      <c r="V104" s="120"/>
    </row>
    <row r="105" spans="1:22" ht="22.5" customHeight="1" x14ac:dyDescent="0.15">
      <c r="A105" s="137" t="s">
        <v>166</v>
      </c>
      <c r="B105" s="138"/>
      <c r="C105" s="22">
        <f t="shared" si="2"/>
        <v>193</v>
      </c>
      <c r="D105" s="23">
        <v>193</v>
      </c>
      <c r="E105" s="34">
        <v>115</v>
      </c>
      <c r="F105" s="25"/>
      <c r="G105" s="24"/>
      <c r="H105" s="140"/>
      <c r="I105" s="27">
        <f t="shared" si="3"/>
        <v>1535</v>
      </c>
      <c r="J105" s="23">
        <v>1535</v>
      </c>
      <c r="K105" s="28">
        <v>1390</v>
      </c>
      <c r="L105" s="24"/>
      <c r="M105" s="25"/>
      <c r="N105" s="29"/>
      <c r="O105" s="24"/>
      <c r="P105" s="142"/>
      <c r="Q105" s="33"/>
      <c r="R105" s="24"/>
      <c r="T105" s="143"/>
      <c r="U105" s="114"/>
      <c r="V105" s="107" t="s">
        <v>167</v>
      </c>
    </row>
    <row r="106" spans="1:22" ht="22.5" customHeight="1" x14ac:dyDescent="0.15">
      <c r="A106" s="132" t="s">
        <v>168</v>
      </c>
      <c r="B106" s="130"/>
      <c r="C106" s="22">
        <f t="shared" si="2"/>
        <v>15525</v>
      </c>
      <c r="D106" s="75">
        <v>15525</v>
      </c>
      <c r="E106" s="76">
        <v>2285</v>
      </c>
      <c r="F106" s="25">
        <v>0</v>
      </c>
      <c r="G106" s="24">
        <v>0</v>
      </c>
      <c r="H106" s="26">
        <f>C106*100/T106</f>
        <v>61.951316839584997</v>
      </c>
      <c r="I106" s="27">
        <f t="shared" si="3"/>
        <v>85439</v>
      </c>
      <c r="J106" s="23">
        <v>83374</v>
      </c>
      <c r="K106" s="45">
        <v>45174</v>
      </c>
      <c r="L106" s="24">
        <v>176</v>
      </c>
      <c r="M106" s="25">
        <v>2065</v>
      </c>
      <c r="N106" s="28">
        <v>1814</v>
      </c>
      <c r="O106" s="24">
        <v>0</v>
      </c>
      <c r="P106" s="30">
        <f t="shared" si="5"/>
        <v>3.4093774940143655</v>
      </c>
      <c r="Q106" s="33">
        <v>13210</v>
      </c>
      <c r="R106" s="24">
        <v>93</v>
      </c>
      <c r="T106" s="112">
        <v>25060</v>
      </c>
      <c r="U106" s="128" t="s">
        <v>168</v>
      </c>
      <c r="V106" s="121"/>
    </row>
    <row r="107" spans="1:22" ht="22.5" customHeight="1" x14ac:dyDescent="0.15">
      <c r="A107" s="132" t="s">
        <v>169</v>
      </c>
      <c r="B107" s="130"/>
      <c r="C107" s="22">
        <f t="shared" si="2"/>
        <v>9716</v>
      </c>
      <c r="D107" s="23">
        <v>9716</v>
      </c>
      <c r="E107" s="34">
        <v>913</v>
      </c>
      <c r="F107" s="25"/>
      <c r="G107" s="24"/>
      <c r="H107" s="26">
        <f t="shared" si="4"/>
        <v>107.84770784770785</v>
      </c>
      <c r="I107" s="27">
        <f t="shared" si="3"/>
        <v>46373</v>
      </c>
      <c r="J107" s="23">
        <v>35821</v>
      </c>
      <c r="K107" s="28">
        <v>18339</v>
      </c>
      <c r="L107" s="24">
        <v>1040</v>
      </c>
      <c r="M107" s="25">
        <v>10552</v>
      </c>
      <c r="N107" s="28">
        <v>9811</v>
      </c>
      <c r="O107" s="24">
        <v>528</v>
      </c>
      <c r="P107" s="30">
        <f t="shared" si="5"/>
        <v>5.1474081474081474</v>
      </c>
      <c r="Q107" s="33">
        <v>5292</v>
      </c>
      <c r="R107" s="24">
        <v>38</v>
      </c>
      <c r="T107" s="112">
        <v>9009</v>
      </c>
      <c r="U107" s="128" t="s">
        <v>169</v>
      </c>
      <c r="V107" s="121"/>
    </row>
    <row r="108" spans="1:22" ht="22.5" customHeight="1" x14ac:dyDescent="0.15">
      <c r="A108" s="132" t="s">
        <v>170</v>
      </c>
      <c r="B108" s="130"/>
      <c r="C108" s="22">
        <f t="shared" si="2"/>
        <v>5004</v>
      </c>
      <c r="D108" s="23">
        <v>5004</v>
      </c>
      <c r="E108" s="34">
        <v>916</v>
      </c>
      <c r="F108" s="25">
        <v>0</v>
      </c>
      <c r="G108" s="24">
        <v>0</v>
      </c>
      <c r="H108" s="26">
        <f t="shared" si="4"/>
        <v>39.828080229226359</v>
      </c>
      <c r="I108" s="27">
        <f t="shared" si="3"/>
        <v>91634</v>
      </c>
      <c r="J108" s="23">
        <v>90617</v>
      </c>
      <c r="K108" s="28">
        <v>42109</v>
      </c>
      <c r="L108" s="24">
        <v>1860</v>
      </c>
      <c r="M108" s="25">
        <v>1017</v>
      </c>
      <c r="N108" s="29">
        <v>128</v>
      </c>
      <c r="O108" s="24">
        <v>0</v>
      </c>
      <c r="P108" s="30">
        <f t="shared" si="5"/>
        <v>7.2933779051257561</v>
      </c>
      <c r="Q108" s="33">
        <v>17423</v>
      </c>
      <c r="R108" s="24">
        <v>107</v>
      </c>
      <c r="T108" s="112">
        <v>12564</v>
      </c>
      <c r="U108" s="135" t="s">
        <v>170</v>
      </c>
      <c r="V108" s="136"/>
    </row>
    <row r="109" spans="1:22" ht="22.5" customHeight="1" x14ac:dyDescent="0.15">
      <c r="A109" s="132" t="s">
        <v>171</v>
      </c>
      <c r="B109" s="130"/>
      <c r="C109" s="22">
        <f>D109</f>
        <v>4282</v>
      </c>
      <c r="D109" s="23">
        <v>4282</v>
      </c>
      <c r="E109" s="34">
        <v>1105</v>
      </c>
      <c r="F109" s="25"/>
      <c r="G109" s="24"/>
      <c r="H109" s="26">
        <f t="shared" si="4"/>
        <v>33.729814887751083</v>
      </c>
      <c r="I109" s="27">
        <f t="shared" si="3"/>
        <v>81341</v>
      </c>
      <c r="J109" s="23">
        <v>67915</v>
      </c>
      <c r="K109" s="28">
        <v>30935</v>
      </c>
      <c r="L109" s="34">
        <v>355</v>
      </c>
      <c r="M109" s="25">
        <v>13426</v>
      </c>
      <c r="N109" s="28">
        <v>8785</v>
      </c>
      <c r="O109" s="24">
        <v>10</v>
      </c>
      <c r="P109" s="30">
        <f t="shared" si="5"/>
        <v>6.4073257187869244</v>
      </c>
      <c r="Q109" s="33">
        <v>5871</v>
      </c>
      <c r="R109" s="24">
        <v>81</v>
      </c>
      <c r="T109" s="112">
        <v>12695</v>
      </c>
      <c r="U109" s="128" t="s">
        <v>172</v>
      </c>
      <c r="V109" s="121"/>
    </row>
    <row r="110" spans="1:22" ht="22.5" customHeight="1" x14ac:dyDescent="0.15">
      <c r="A110" s="132" t="s">
        <v>173</v>
      </c>
      <c r="B110" s="130"/>
      <c r="C110" s="22">
        <f>D110+F110</f>
        <v>5100</v>
      </c>
      <c r="D110" s="23">
        <v>5100</v>
      </c>
      <c r="E110" s="34">
        <v>285</v>
      </c>
      <c r="F110" s="25">
        <v>0</v>
      </c>
      <c r="G110" s="24">
        <v>0</v>
      </c>
      <c r="H110" s="26">
        <f t="shared" si="4"/>
        <v>115.75124829777576</v>
      </c>
      <c r="I110" s="27">
        <f>J110+M110</f>
        <v>51462</v>
      </c>
      <c r="J110" s="23">
        <v>38008</v>
      </c>
      <c r="K110" s="28">
        <v>20060</v>
      </c>
      <c r="L110" s="34">
        <v>1618</v>
      </c>
      <c r="M110" s="25">
        <v>13454</v>
      </c>
      <c r="N110" s="29">
        <v>7125</v>
      </c>
      <c r="O110" s="24">
        <v>0</v>
      </c>
      <c r="P110" s="30">
        <f t="shared" si="5"/>
        <v>11.679981842941444</v>
      </c>
      <c r="Q110" s="33">
        <v>9806</v>
      </c>
      <c r="R110" s="24">
        <v>476</v>
      </c>
      <c r="T110" s="112">
        <v>4406</v>
      </c>
      <c r="U110" s="128" t="s">
        <v>174</v>
      </c>
      <c r="V110" s="121"/>
    </row>
    <row r="111" spans="1:22" ht="22.5" customHeight="1" x14ac:dyDescent="0.15">
      <c r="A111" s="124" t="s">
        <v>175</v>
      </c>
      <c r="B111" s="125"/>
      <c r="C111" s="22">
        <f>D111+F111</f>
        <v>3424</v>
      </c>
      <c r="D111" s="23">
        <v>3424</v>
      </c>
      <c r="E111" s="24">
        <v>472</v>
      </c>
      <c r="F111" s="25"/>
      <c r="G111" s="24"/>
      <c r="H111" s="26">
        <f t="shared" si="4"/>
        <v>32.38743851683693</v>
      </c>
      <c r="I111" s="27">
        <f>J111+M111</f>
        <v>46685</v>
      </c>
      <c r="J111" s="23">
        <v>46685</v>
      </c>
      <c r="K111" s="28">
        <v>2303</v>
      </c>
      <c r="L111" s="24">
        <v>2404</v>
      </c>
      <c r="M111" s="25"/>
      <c r="N111" s="29"/>
      <c r="O111" s="24"/>
      <c r="P111" s="30">
        <f t="shared" si="5"/>
        <v>4.4159099508134698</v>
      </c>
      <c r="Q111" s="33">
        <v>1445</v>
      </c>
      <c r="R111" s="24">
        <v>22</v>
      </c>
      <c r="T111" s="112">
        <v>10572</v>
      </c>
      <c r="U111" s="120" t="s">
        <v>175</v>
      </c>
      <c r="V111" s="121"/>
    </row>
    <row r="112" spans="1:22" ht="22.5" customHeight="1" x14ac:dyDescent="0.15">
      <c r="A112" s="133" t="s">
        <v>176</v>
      </c>
      <c r="B112" s="134"/>
      <c r="C112" s="77">
        <f t="shared" si="2"/>
        <v>2585</v>
      </c>
      <c r="D112" s="61">
        <v>2585</v>
      </c>
      <c r="E112" s="63">
        <v>288</v>
      </c>
      <c r="F112" s="78"/>
      <c r="G112" s="63"/>
      <c r="H112" s="44">
        <f t="shared" si="4"/>
        <v>27.47077577045696</v>
      </c>
      <c r="I112" s="79">
        <f t="shared" si="3"/>
        <v>28499</v>
      </c>
      <c r="J112" s="61">
        <v>28499</v>
      </c>
      <c r="K112" s="62">
        <v>10782</v>
      </c>
      <c r="L112" s="80">
        <v>11</v>
      </c>
      <c r="M112" s="78"/>
      <c r="N112" s="81"/>
      <c r="O112" s="63"/>
      <c r="P112" s="82">
        <f t="shared" si="5"/>
        <v>3.028586609989373</v>
      </c>
      <c r="Q112" s="64">
        <v>990</v>
      </c>
      <c r="R112" s="63">
        <v>21</v>
      </c>
      <c r="T112" s="112">
        <v>9410</v>
      </c>
      <c r="U112" s="128" t="s">
        <v>177</v>
      </c>
      <c r="V112" s="121"/>
    </row>
    <row r="113" spans="1:22" ht="22.5" customHeight="1" x14ac:dyDescent="0.15">
      <c r="A113" s="132" t="s">
        <v>178</v>
      </c>
      <c r="B113" s="130"/>
      <c r="C113" s="22">
        <f t="shared" si="2"/>
        <v>2785</v>
      </c>
      <c r="D113" s="23">
        <v>2785</v>
      </c>
      <c r="E113" s="24">
        <v>322</v>
      </c>
      <c r="F113" s="25"/>
      <c r="G113" s="24"/>
      <c r="H113" s="26">
        <f t="shared" si="4"/>
        <v>19.605772615276312</v>
      </c>
      <c r="I113" s="27">
        <f t="shared" si="3"/>
        <v>77482</v>
      </c>
      <c r="J113" s="23">
        <v>77482</v>
      </c>
      <c r="K113" s="28">
        <v>30574</v>
      </c>
      <c r="L113" s="34">
        <v>400</v>
      </c>
      <c r="M113" s="25"/>
      <c r="N113" s="29"/>
      <c r="O113" s="24"/>
      <c r="P113" s="30">
        <f t="shared" si="5"/>
        <v>5.4545582541358675</v>
      </c>
      <c r="Q113" s="33">
        <v>7816</v>
      </c>
      <c r="R113" s="24">
        <v>20</v>
      </c>
      <c r="T113" s="112">
        <v>14205</v>
      </c>
      <c r="U113" s="128" t="s">
        <v>179</v>
      </c>
      <c r="V113" s="121"/>
    </row>
    <row r="114" spans="1:22" ht="22.5" customHeight="1" x14ac:dyDescent="0.15">
      <c r="A114" s="132" t="s">
        <v>180</v>
      </c>
      <c r="B114" s="130"/>
      <c r="C114" s="22">
        <f t="shared" si="2"/>
        <v>12540</v>
      </c>
      <c r="D114" s="75">
        <v>12540</v>
      </c>
      <c r="E114" s="43">
        <v>1396</v>
      </c>
      <c r="F114" s="25"/>
      <c r="G114" s="24"/>
      <c r="H114" s="26">
        <f t="shared" si="4"/>
        <v>119.51963400686238</v>
      </c>
      <c r="I114" s="27">
        <f t="shared" si="3"/>
        <v>89694</v>
      </c>
      <c r="J114" s="23">
        <v>89694</v>
      </c>
      <c r="K114" s="28">
        <v>41992</v>
      </c>
      <c r="L114" s="34"/>
      <c r="M114" s="25"/>
      <c r="N114" s="29"/>
      <c r="O114" s="24"/>
      <c r="P114" s="30">
        <f t="shared" si="5"/>
        <v>8.5487990850171567</v>
      </c>
      <c r="Q114" s="33">
        <v>12</v>
      </c>
      <c r="R114" s="24">
        <v>29</v>
      </c>
      <c r="T114" s="112">
        <v>10492</v>
      </c>
      <c r="U114" s="128" t="s">
        <v>181</v>
      </c>
      <c r="V114" s="121"/>
    </row>
    <row r="115" spans="1:22" ht="22.5" customHeight="1" x14ac:dyDescent="0.15">
      <c r="I115" s="206">
        <v>36</v>
      </c>
      <c r="T115" s="117"/>
    </row>
    <row r="116" spans="1:22" x14ac:dyDescent="0.15">
      <c r="A116" s="183" t="s">
        <v>1</v>
      </c>
      <c r="B116" s="184"/>
      <c r="C116" s="189" t="s">
        <v>2</v>
      </c>
      <c r="D116" s="190"/>
      <c r="E116" s="190"/>
      <c r="F116" s="190"/>
      <c r="G116" s="190"/>
      <c r="H116" s="191"/>
      <c r="I116" s="183" t="s">
        <v>3</v>
      </c>
      <c r="J116" s="192"/>
      <c r="K116" s="192"/>
      <c r="L116" s="192"/>
      <c r="M116" s="192"/>
      <c r="N116" s="192"/>
      <c r="O116" s="192"/>
      <c r="P116" s="193"/>
      <c r="Q116" s="194" t="s">
        <v>4</v>
      </c>
      <c r="R116" s="195"/>
      <c r="T116" s="117"/>
    </row>
    <row r="117" spans="1:22" ht="11.25" customHeight="1" x14ac:dyDescent="0.15">
      <c r="A117" s="185"/>
      <c r="B117" s="186"/>
      <c r="C117" s="178" t="s">
        <v>5</v>
      </c>
      <c r="D117" s="182"/>
      <c r="E117" s="182"/>
      <c r="F117" s="182"/>
      <c r="G117" s="179"/>
      <c r="H117" s="196" t="s">
        <v>6</v>
      </c>
      <c r="I117" s="198" t="s">
        <v>7</v>
      </c>
      <c r="J117" s="198"/>
      <c r="K117" s="198"/>
      <c r="L117" s="198"/>
      <c r="M117" s="198"/>
      <c r="N117" s="198"/>
      <c r="O117" s="199"/>
      <c r="P117" s="200" t="s">
        <v>8</v>
      </c>
      <c r="Q117" s="202" t="s">
        <v>9</v>
      </c>
      <c r="R117" s="204" t="s">
        <v>10</v>
      </c>
      <c r="T117" s="117"/>
    </row>
    <row r="118" spans="1:22" x14ac:dyDescent="0.15">
      <c r="A118" s="185"/>
      <c r="B118" s="186"/>
      <c r="C118" s="5"/>
      <c r="D118" s="178" t="s">
        <v>11</v>
      </c>
      <c r="E118" s="179"/>
      <c r="F118" s="180" t="s">
        <v>12</v>
      </c>
      <c r="G118" s="181"/>
      <c r="H118" s="197"/>
      <c r="I118" s="6"/>
      <c r="J118" s="178" t="s">
        <v>11</v>
      </c>
      <c r="K118" s="182"/>
      <c r="L118" s="179"/>
      <c r="M118" s="182" t="s">
        <v>12</v>
      </c>
      <c r="N118" s="182"/>
      <c r="O118" s="179"/>
      <c r="P118" s="201"/>
      <c r="Q118" s="203"/>
      <c r="R118" s="205"/>
      <c r="T118" s="117"/>
    </row>
    <row r="119" spans="1:22" ht="54.75" customHeight="1" x14ac:dyDescent="0.15">
      <c r="A119" s="185"/>
      <c r="B119" s="186"/>
      <c r="C119" s="7"/>
      <c r="D119" s="7"/>
      <c r="E119" s="8" t="s">
        <v>13</v>
      </c>
      <c r="F119" s="9"/>
      <c r="G119" s="10" t="s">
        <v>14</v>
      </c>
      <c r="H119" s="197"/>
      <c r="I119" s="9"/>
      <c r="J119" s="7"/>
      <c r="K119" s="10" t="s">
        <v>13</v>
      </c>
      <c r="L119" s="11" t="s">
        <v>15</v>
      </c>
      <c r="M119" s="9"/>
      <c r="N119" s="10" t="s">
        <v>16</v>
      </c>
      <c r="O119" s="8" t="s">
        <v>17</v>
      </c>
      <c r="P119" s="201"/>
      <c r="Q119" s="203"/>
      <c r="R119" s="205"/>
      <c r="T119" s="117"/>
    </row>
    <row r="120" spans="1:22" ht="12.75" customHeight="1" x14ac:dyDescent="0.15">
      <c r="A120" s="187"/>
      <c r="B120" s="188"/>
      <c r="C120" s="12" t="s">
        <v>18</v>
      </c>
      <c r="D120" s="12"/>
      <c r="E120" s="13"/>
      <c r="F120" s="14"/>
      <c r="G120" s="13"/>
      <c r="H120" s="15" t="s">
        <v>19</v>
      </c>
      <c r="I120" s="14" t="s">
        <v>20</v>
      </c>
      <c r="J120" s="16"/>
      <c r="K120" s="17"/>
      <c r="L120" s="13" t="s">
        <v>21</v>
      </c>
      <c r="M120" s="18"/>
      <c r="N120" s="18"/>
      <c r="O120" s="13" t="s">
        <v>21</v>
      </c>
      <c r="P120" s="19" t="s">
        <v>22</v>
      </c>
      <c r="Q120" s="20" t="s">
        <v>20</v>
      </c>
      <c r="R120" s="21"/>
      <c r="T120" s="117"/>
    </row>
    <row r="121" spans="1:22" ht="22.5" customHeight="1" x14ac:dyDescent="0.15">
      <c r="A121" s="129" t="s">
        <v>182</v>
      </c>
      <c r="B121" s="131"/>
      <c r="C121" s="22">
        <f t="shared" si="2"/>
        <v>5065</v>
      </c>
      <c r="D121" s="83">
        <v>5065</v>
      </c>
      <c r="E121" s="84">
        <v>182</v>
      </c>
      <c r="F121" s="25"/>
      <c r="G121" s="24"/>
      <c r="H121" s="26">
        <f t="shared" si="4"/>
        <v>44.720113014303372</v>
      </c>
      <c r="I121" s="27">
        <f t="shared" si="3"/>
        <v>28557</v>
      </c>
      <c r="J121" s="23">
        <v>28557</v>
      </c>
      <c r="K121" s="53">
        <v>5553</v>
      </c>
      <c r="L121" s="24"/>
      <c r="M121" s="25"/>
      <c r="N121" s="29"/>
      <c r="O121" s="24"/>
      <c r="P121" s="30">
        <f>I121/T121</f>
        <v>2.5213667667314144</v>
      </c>
      <c r="Q121" s="53">
        <v>5330</v>
      </c>
      <c r="R121" s="24">
        <v>30</v>
      </c>
      <c r="T121" s="112">
        <v>11326</v>
      </c>
      <c r="U121" s="128" t="s">
        <v>183</v>
      </c>
      <c r="V121" s="121"/>
    </row>
    <row r="122" spans="1:22" ht="22.5" customHeight="1" x14ac:dyDescent="0.15">
      <c r="A122" s="129" t="s">
        <v>184</v>
      </c>
      <c r="B122" s="130"/>
      <c r="C122" s="22">
        <f t="shared" si="2"/>
        <v>1480</v>
      </c>
      <c r="D122" s="23">
        <v>1480</v>
      </c>
      <c r="E122" s="24">
        <v>186</v>
      </c>
      <c r="F122" s="25"/>
      <c r="G122" s="24"/>
      <c r="H122" s="26">
        <f>C122*100/T122</f>
        <v>37.659033078880405</v>
      </c>
      <c r="I122" s="27">
        <f t="shared" si="3"/>
        <v>24839</v>
      </c>
      <c r="J122" s="61">
        <v>24839</v>
      </c>
      <c r="K122" s="62">
        <v>5892</v>
      </c>
      <c r="L122" s="24">
        <v>3978</v>
      </c>
      <c r="M122" s="25"/>
      <c r="N122" s="29"/>
      <c r="O122" s="24"/>
      <c r="P122" s="30">
        <f t="shared" si="5"/>
        <v>6.3203562340966917</v>
      </c>
      <c r="Q122" s="64">
        <v>1980</v>
      </c>
      <c r="R122" s="63">
        <v>20</v>
      </c>
      <c r="T122" s="112">
        <v>3930</v>
      </c>
      <c r="U122" s="128" t="s">
        <v>185</v>
      </c>
      <c r="V122" s="121"/>
    </row>
    <row r="123" spans="1:22" ht="22.5" customHeight="1" x14ac:dyDescent="0.15">
      <c r="A123" s="132" t="s">
        <v>186</v>
      </c>
      <c r="B123" s="130"/>
      <c r="C123" s="22">
        <f t="shared" si="2"/>
        <v>0</v>
      </c>
      <c r="D123" s="23"/>
      <c r="E123" s="24"/>
      <c r="F123" s="25">
        <v>0</v>
      </c>
      <c r="G123" s="24"/>
      <c r="H123" s="26">
        <f t="shared" si="4"/>
        <v>0</v>
      </c>
      <c r="I123" s="27">
        <f t="shared" si="3"/>
        <v>10547</v>
      </c>
      <c r="J123" s="23">
        <v>10547</v>
      </c>
      <c r="K123" s="28">
        <v>2348</v>
      </c>
      <c r="L123" s="24">
        <v>1632</v>
      </c>
      <c r="M123" s="25">
        <v>0</v>
      </c>
      <c r="N123" s="29">
        <v>0</v>
      </c>
      <c r="O123" s="24">
        <v>0</v>
      </c>
      <c r="P123" s="30">
        <f t="shared" si="5"/>
        <v>3.3323854660347552</v>
      </c>
      <c r="Q123" s="33">
        <v>416</v>
      </c>
      <c r="R123" s="24">
        <v>5</v>
      </c>
      <c r="T123" s="106">
        <v>3165</v>
      </c>
      <c r="U123" s="128" t="s">
        <v>186</v>
      </c>
      <c r="V123" s="121"/>
    </row>
    <row r="124" spans="1:22" ht="22.5" customHeight="1" x14ac:dyDescent="0.15">
      <c r="A124" s="129" t="s">
        <v>187</v>
      </c>
      <c r="B124" s="130"/>
      <c r="C124" s="22">
        <f t="shared" si="2"/>
        <v>1606</v>
      </c>
      <c r="D124" s="23">
        <v>1606</v>
      </c>
      <c r="E124" s="24">
        <v>263</v>
      </c>
      <c r="F124" s="25"/>
      <c r="G124" s="24"/>
      <c r="H124" s="26">
        <f t="shared" si="4"/>
        <v>174.18655097613882</v>
      </c>
      <c r="I124" s="27">
        <f t="shared" si="3"/>
        <v>8966</v>
      </c>
      <c r="J124" s="23">
        <v>8966</v>
      </c>
      <c r="K124" s="28">
        <v>1707</v>
      </c>
      <c r="L124" s="24">
        <v>1763</v>
      </c>
      <c r="M124" s="25"/>
      <c r="N124" s="29"/>
      <c r="O124" s="24"/>
      <c r="P124" s="30">
        <f t="shared" si="5"/>
        <v>9.7245119305856829</v>
      </c>
      <c r="Q124" s="33">
        <v>262</v>
      </c>
      <c r="R124" s="24">
        <v>3</v>
      </c>
      <c r="T124" s="106">
        <v>922</v>
      </c>
      <c r="U124" s="128" t="s">
        <v>188</v>
      </c>
      <c r="V124" s="121"/>
    </row>
    <row r="125" spans="1:22" ht="22.5" customHeight="1" x14ac:dyDescent="0.15">
      <c r="A125" s="124" t="s">
        <v>189</v>
      </c>
      <c r="B125" s="125"/>
      <c r="C125" s="22">
        <f t="shared" si="2"/>
        <v>1236</v>
      </c>
      <c r="D125" s="23">
        <v>1236</v>
      </c>
      <c r="E125" s="24">
        <v>175</v>
      </c>
      <c r="F125" s="25"/>
      <c r="G125" s="24"/>
      <c r="H125" s="26">
        <f t="shared" si="4"/>
        <v>30.13899049012436</v>
      </c>
      <c r="I125" s="27">
        <f t="shared" si="3"/>
        <v>42490</v>
      </c>
      <c r="J125" s="23">
        <v>42490</v>
      </c>
      <c r="K125" s="28">
        <v>22286</v>
      </c>
      <c r="L125" s="24">
        <v>2</v>
      </c>
      <c r="M125" s="25"/>
      <c r="N125" s="29"/>
      <c r="O125" s="24"/>
      <c r="P125" s="30">
        <f t="shared" si="5"/>
        <v>10.360887588393075</v>
      </c>
      <c r="Q125" s="33">
        <v>5998</v>
      </c>
      <c r="R125" s="24">
        <v>17</v>
      </c>
      <c r="T125" s="112">
        <v>4101</v>
      </c>
      <c r="U125" s="120" t="s">
        <v>190</v>
      </c>
      <c r="V125" s="121"/>
    </row>
    <row r="126" spans="1:22" ht="22.5" customHeight="1" x14ac:dyDescent="0.15">
      <c r="A126" s="124" t="s">
        <v>191</v>
      </c>
      <c r="B126" s="125"/>
      <c r="C126" s="22">
        <f t="shared" si="2"/>
        <v>14967</v>
      </c>
      <c r="D126" s="23">
        <v>14967</v>
      </c>
      <c r="E126" s="24">
        <v>1257</v>
      </c>
      <c r="F126" s="25"/>
      <c r="G126" s="24"/>
      <c r="H126" s="26">
        <f>C126*100/T126</f>
        <v>194.98436685773839</v>
      </c>
      <c r="I126" s="27">
        <f t="shared" si="3"/>
        <v>110170</v>
      </c>
      <c r="J126" s="23">
        <v>110170</v>
      </c>
      <c r="K126" s="28">
        <v>38271</v>
      </c>
      <c r="L126" s="24">
        <v>12022</v>
      </c>
      <c r="M126" s="25"/>
      <c r="N126" s="29"/>
      <c r="O126" s="24"/>
      <c r="P126" s="30">
        <f t="shared" si="5"/>
        <v>14.352527357998957</v>
      </c>
      <c r="Q126" s="33">
        <v>2969</v>
      </c>
      <c r="R126" s="24">
        <v>31</v>
      </c>
      <c r="T126" s="112">
        <v>7676</v>
      </c>
      <c r="U126" s="120" t="s">
        <v>191</v>
      </c>
      <c r="V126" s="121"/>
    </row>
    <row r="127" spans="1:22" ht="22.5" customHeight="1" x14ac:dyDescent="0.15">
      <c r="A127" s="124" t="s">
        <v>192</v>
      </c>
      <c r="B127" s="125"/>
      <c r="C127" s="22">
        <f t="shared" si="2"/>
        <v>8143</v>
      </c>
      <c r="D127" s="23">
        <v>8143</v>
      </c>
      <c r="E127" s="24">
        <v>1472</v>
      </c>
      <c r="F127" s="25"/>
      <c r="G127" s="24"/>
      <c r="H127" s="26">
        <f t="shared" si="4"/>
        <v>52.259016814272876</v>
      </c>
      <c r="I127" s="27">
        <f t="shared" si="3"/>
        <v>116598</v>
      </c>
      <c r="J127" s="23">
        <v>116598</v>
      </c>
      <c r="K127" s="28">
        <v>59108</v>
      </c>
      <c r="L127" s="24">
        <v>6497</v>
      </c>
      <c r="M127" s="25"/>
      <c r="N127" s="29"/>
      <c r="O127" s="24"/>
      <c r="P127" s="30">
        <f t="shared" si="5"/>
        <v>7.4828648440508276</v>
      </c>
      <c r="Q127" s="33">
        <v>10107</v>
      </c>
      <c r="R127" s="24">
        <v>40</v>
      </c>
      <c r="T127" s="112">
        <v>15582</v>
      </c>
      <c r="U127" s="120" t="s">
        <v>193</v>
      </c>
      <c r="V127" s="121"/>
    </row>
    <row r="128" spans="1:22" ht="22.5" customHeight="1" x14ac:dyDescent="0.15">
      <c r="A128" s="124" t="s">
        <v>194</v>
      </c>
      <c r="B128" s="125"/>
      <c r="C128" s="22">
        <f t="shared" si="2"/>
        <v>5552</v>
      </c>
      <c r="D128" s="75">
        <v>5552</v>
      </c>
      <c r="E128" s="43">
        <v>495</v>
      </c>
      <c r="F128" s="25"/>
      <c r="G128" s="24"/>
      <c r="H128" s="26">
        <f t="shared" si="4"/>
        <v>120.45996962464743</v>
      </c>
      <c r="I128" s="27">
        <f t="shared" si="3"/>
        <v>32830</v>
      </c>
      <c r="J128" s="23">
        <v>32830</v>
      </c>
      <c r="K128" s="28">
        <v>18276</v>
      </c>
      <c r="L128" s="24">
        <v>186</v>
      </c>
      <c r="M128" s="25"/>
      <c r="N128" s="29"/>
      <c r="O128" s="24"/>
      <c r="P128" s="30">
        <f t="shared" si="5"/>
        <v>7.1230201779127791</v>
      </c>
      <c r="Q128" s="33">
        <v>6721</v>
      </c>
      <c r="R128" s="24">
        <v>33</v>
      </c>
      <c r="T128" s="112">
        <v>4609</v>
      </c>
      <c r="U128" s="120" t="s">
        <v>194</v>
      </c>
      <c r="V128" s="121"/>
    </row>
    <row r="129" spans="1:22" ht="22.5" customHeight="1" x14ac:dyDescent="0.15">
      <c r="A129" s="124" t="s">
        <v>195</v>
      </c>
      <c r="B129" s="125"/>
      <c r="C129" s="22">
        <f t="shared" si="2"/>
        <v>7668</v>
      </c>
      <c r="D129" s="23">
        <v>7668</v>
      </c>
      <c r="E129" s="24">
        <v>682</v>
      </c>
      <c r="F129" s="25"/>
      <c r="G129" s="24"/>
      <c r="H129" s="26">
        <f t="shared" si="4"/>
        <v>88.811674774148713</v>
      </c>
      <c r="I129" s="27">
        <f t="shared" si="3"/>
        <v>48051</v>
      </c>
      <c r="J129" s="23">
        <v>48051</v>
      </c>
      <c r="K129" s="28">
        <v>32068</v>
      </c>
      <c r="L129" s="24">
        <v>1889</v>
      </c>
      <c r="M129" s="25"/>
      <c r="N129" s="29"/>
      <c r="O129" s="24"/>
      <c r="P129" s="30">
        <f t="shared" si="5"/>
        <v>5.5653231410701878</v>
      </c>
      <c r="Q129" s="33">
        <v>1673</v>
      </c>
      <c r="R129" s="24">
        <v>16</v>
      </c>
      <c r="T129" s="112">
        <v>8634</v>
      </c>
      <c r="U129" s="120" t="s">
        <v>196</v>
      </c>
      <c r="V129" s="121"/>
    </row>
    <row r="130" spans="1:22" ht="22.5" customHeight="1" x14ac:dyDescent="0.15">
      <c r="A130" s="124" t="s">
        <v>197</v>
      </c>
      <c r="B130" s="125"/>
      <c r="C130" s="22">
        <f>D130+F130</f>
        <v>5033</v>
      </c>
      <c r="D130" s="75">
        <v>5033</v>
      </c>
      <c r="E130" s="43">
        <v>433</v>
      </c>
      <c r="F130" s="85"/>
      <c r="G130" s="43"/>
      <c r="H130" s="86">
        <f>C130*100/T130</f>
        <v>82.346204188481678</v>
      </c>
      <c r="I130" s="87">
        <f>J130+M130</f>
        <v>30607</v>
      </c>
      <c r="J130" s="56">
        <v>30607</v>
      </c>
      <c r="K130" s="45">
        <v>9203</v>
      </c>
      <c r="L130" s="24"/>
      <c r="M130" s="25"/>
      <c r="N130" s="29"/>
      <c r="O130" s="24"/>
      <c r="P130" s="30">
        <f>I130/T130</f>
        <v>5.0076897905759159</v>
      </c>
      <c r="Q130" s="33">
        <v>6024</v>
      </c>
      <c r="R130" s="24">
        <v>86</v>
      </c>
      <c r="T130" s="112">
        <v>6112</v>
      </c>
      <c r="U130" s="120" t="s">
        <v>197</v>
      </c>
      <c r="V130" s="121"/>
    </row>
    <row r="131" spans="1:22" ht="22.5" customHeight="1" x14ac:dyDescent="0.15">
      <c r="A131" s="124" t="s">
        <v>198</v>
      </c>
      <c r="B131" s="125"/>
      <c r="C131" s="22">
        <f t="shared" si="2"/>
        <v>23</v>
      </c>
      <c r="D131" s="75">
        <v>23</v>
      </c>
      <c r="E131" s="43"/>
      <c r="F131" s="85"/>
      <c r="G131" s="43"/>
      <c r="H131" s="86">
        <f t="shared" si="4"/>
        <v>2.7122641509433962</v>
      </c>
      <c r="I131" s="87">
        <f t="shared" si="3"/>
        <v>297</v>
      </c>
      <c r="J131" s="56">
        <v>297</v>
      </c>
      <c r="K131" s="45"/>
      <c r="L131" s="24"/>
      <c r="M131" s="25"/>
      <c r="N131" s="29"/>
      <c r="O131" s="24"/>
      <c r="P131" s="30">
        <f t="shared" si="5"/>
        <v>0.35023584905660377</v>
      </c>
      <c r="Q131" s="33"/>
      <c r="R131" s="24"/>
      <c r="T131" s="112">
        <v>848</v>
      </c>
      <c r="U131" s="120" t="s">
        <v>199</v>
      </c>
      <c r="V131" s="121"/>
    </row>
    <row r="132" spans="1:22" ht="22.5" customHeight="1" x14ac:dyDescent="0.15">
      <c r="A132" s="124" t="s">
        <v>200</v>
      </c>
      <c r="B132" s="125"/>
      <c r="C132" s="22">
        <f t="shared" si="2"/>
        <v>6553</v>
      </c>
      <c r="D132" s="23">
        <v>6553</v>
      </c>
      <c r="E132" s="24">
        <v>416</v>
      </c>
      <c r="F132" s="25"/>
      <c r="G132" s="24"/>
      <c r="H132" s="26">
        <f t="shared" si="4"/>
        <v>182.28094575799722</v>
      </c>
      <c r="I132" s="27">
        <f t="shared" si="3"/>
        <v>54753</v>
      </c>
      <c r="J132" s="23">
        <v>54753</v>
      </c>
      <c r="K132" s="28">
        <v>27979</v>
      </c>
      <c r="L132" s="24">
        <v>1645</v>
      </c>
      <c r="M132" s="25"/>
      <c r="N132" s="29"/>
      <c r="O132" s="24"/>
      <c r="P132" s="30">
        <f t="shared" si="5"/>
        <v>15.230319888734353</v>
      </c>
      <c r="Q132" s="33">
        <v>8661</v>
      </c>
      <c r="R132" s="24">
        <v>64</v>
      </c>
      <c r="T132" s="112">
        <v>3595</v>
      </c>
      <c r="U132" s="120" t="s">
        <v>201</v>
      </c>
      <c r="V132" s="121"/>
    </row>
    <row r="133" spans="1:22" ht="22.5" customHeight="1" x14ac:dyDescent="0.15">
      <c r="A133" s="124" t="s">
        <v>202</v>
      </c>
      <c r="B133" s="125"/>
      <c r="C133" s="22">
        <f t="shared" si="2"/>
        <v>1430</v>
      </c>
      <c r="D133" s="23">
        <v>1429</v>
      </c>
      <c r="E133" s="24">
        <v>21</v>
      </c>
      <c r="F133" s="25">
        <v>1</v>
      </c>
      <c r="G133" s="24">
        <v>0</v>
      </c>
      <c r="H133" s="26">
        <f t="shared" si="4"/>
        <v>123.70242214532873</v>
      </c>
      <c r="I133" s="27">
        <f t="shared" si="3"/>
        <v>1445</v>
      </c>
      <c r="J133" s="23">
        <v>1395</v>
      </c>
      <c r="K133" s="28">
        <v>221</v>
      </c>
      <c r="L133" s="24">
        <v>0</v>
      </c>
      <c r="M133" s="25">
        <v>50</v>
      </c>
      <c r="N133" s="29">
        <v>0</v>
      </c>
      <c r="O133" s="24">
        <v>0</v>
      </c>
      <c r="P133" s="30">
        <f t="shared" si="5"/>
        <v>1.25</v>
      </c>
      <c r="Q133" s="33">
        <v>130</v>
      </c>
      <c r="R133" s="24">
        <v>2</v>
      </c>
      <c r="T133" s="112">
        <v>1156</v>
      </c>
      <c r="U133" s="120" t="s">
        <v>203</v>
      </c>
      <c r="V133" s="121"/>
    </row>
    <row r="134" spans="1:22" ht="22.5" customHeight="1" x14ac:dyDescent="0.15">
      <c r="A134" s="129" t="s">
        <v>204</v>
      </c>
      <c r="B134" s="130"/>
      <c r="C134" s="22">
        <f t="shared" si="2"/>
        <v>2627</v>
      </c>
      <c r="D134" s="23">
        <v>2627</v>
      </c>
      <c r="E134" s="24">
        <v>633</v>
      </c>
      <c r="F134" s="25"/>
      <c r="G134" s="24"/>
      <c r="H134" s="26">
        <f t="shared" si="4"/>
        <v>43.572731796317797</v>
      </c>
      <c r="I134" s="27">
        <f t="shared" si="3"/>
        <v>38503</v>
      </c>
      <c r="J134" s="23">
        <v>38503</v>
      </c>
      <c r="K134" s="28">
        <v>21524</v>
      </c>
      <c r="L134" s="24">
        <v>154</v>
      </c>
      <c r="M134" s="25"/>
      <c r="N134" s="29"/>
      <c r="O134" s="24"/>
      <c r="P134" s="30">
        <f t="shared" si="5"/>
        <v>6.3862995521645383</v>
      </c>
      <c r="Q134" s="33">
        <v>7519</v>
      </c>
      <c r="R134" s="24">
        <v>67</v>
      </c>
      <c r="T134" s="112">
        <v>6029</v>
      </c>
      <c r="U134" s="128" t="s">
        <v>205</v>
      </c>
      <c r="V134" s="121"/>
    </row>
    <row r="135" spans="1:22" ht="22.5" customHeight="1" x14ac:dyDescent="0.15">
      <c r="A135" s="126" t="s">
        <v>206</v>
      </c>
      <c r="B135" s="127"/>
      <c r="C135" s="22">
        <f t="shared" si="2"/>
        <v>1748</v>
      </c>
      <c r="D135" s="23">
        <v>1748</v>
      </c>
      <c r="E135" s="24">
        <v>392</v>
      </c>
      <c r="F135" s="25"/>
      <c r="G135" s="24"/>
      <c r="H135" s="26">
        <f t="shared" si="4"/>
        <v>27.092374457532546</v>
      </c>
      <c r="I135" s="27">
        <f t="shared" si="3"/>
        <v>74044</v>
      </c>
      <c r="J135" s="23">
        <v>73062</v>
      </c>
      <c r="K135" s="28">
        <v>38108</v>
      </c>
      <c r="L135" s="24"/>
      <c r="M135" s="25">
        <v>982</v>
      </c>
      <c r="N135" s="29">
        <v>455</v>
      </c>
      <c r="O135" s="24"/>
      <c r="P135" s="30">
        <f t="shared" si="5"/>
        <v>11.476131432114073</v>
      </c>
      <c r="Q135" s="33">
        <v>1624</v>
      </c>
      <c r="R135" s="24">
        <v>29</v>
      </c>
      <c r="T135" s="112">
        <v>6452</v>
      </c>
      <c r="U135" s="128" t="s">
        <v>207</v>
      </c>
      <c r="V135" s="121"/>
    </row>
    <row r="136" spans="1:22" ht="22.5" customHeight="1" x14ac:dyDescent="0.15">
      <c r="A136" s="126" t="s">
        <v>208</v>
      </c>
      <c r="B136" s="127"/>
      <c r="C136" s="22">
        <f t="shared" si="2"/>
        <v>3828</v>
      </c>
      <c r="D136" s="75">
        <v>3828</v>
      </c>
      <c r="E136" s="43"/>
      <c r="F136" s="25"/>
      <c r="G136" s="24"/>
      <c r="H136" s="26">
        <f t="shared" si="4"/>
        <v>46.215139442231077</v>
      </c>
      <c r="I136" s="27">
        <f t="shared" si="3"/>
        <v>33864</v>
      </c>
      <c r="J136" s="23">
        <v>33864</v>
      </c>
      <c r="K136" s="28">
        <v>16366</v>
      </c>
      <c r="L136" s="24">
        <v>2741</v>
      </c>
      <c r="M136" s="25"/>
      <c r="N136" s="29"/>
      <c r="O136" s="24"/>
      <c r="P136" s="30">
        <f t="shared" si="5"/>
        <v>4.0883737776168054</v>
      </c>
      <c r="Q136" s="33">
        <v>209</v>
      </c>
      <c r="R136" s="24">
        <v>13</v>
      </c>
      <c r="T136" s="112">
        <v>8283</v>
      </c>
      <c r="U136" s="128" t="s">
        <v>209</v>
      </c>
      <c r="V136" s="121"/>
    </row>
    <row r="137" spans="1:22" ht="22.5" customHeight="1" x14ac:dyDescent="0.15">
      <c r="A137" s="124" t="s">
        <v>210</v>
      </c>
      <c r="B137" s="125"/>
      <c r="C137" s="22">
        <f t="shared" si="2"/>
        <v>2300</v>
      </c>
      <c r="D137" s="23">
        <v>2300</v>
      </c>
      <c r="E137" s="24">
        <v>151</v>
      </c>
      <c r="F137" s="25">
        <v>0</v>
      </c>
      <c r="G137" s="24">
        <v>0</v>
      </c>
      <c r="H137" s="26">
        <f t="shared" si="4"/>
        <v>53.093259464450597</v>
      </c>
      <c r="I137" s="27">
        <f t="shared" si="3"/>
        <v>12343</v>
      </c>
      <c r="J137" s="23">
        <v>12343</v>
      </c>
      <c r="K137" s="28">
        <v>3640</v>
      </c>
      <c r="L137" s="24">
        <v>293</v>
      </c>
      <c r="M137" s="25">
        <v>0</v>
      </c>
      <c r="N137" s="29">
        <v>0</v>
      </c>
      <c r="O137" s="24">
        <v>0</v>
      </c>
      <c r="P137" s="30">
        <f t="shared" si="5"/>
        <v>2.8492613111726683</v>
      </c>
      <c r="Q137" s="33">
        <v>388</v>
      </c>
      <c r="R137" s="24">
        <v>4</v>
      </c>
      <c r="T137" s="112">
        <v>4332</v>
      </c>
      <c r="U137" s="120" t="s">
        <v>211</v>
      </c>
      <c r="V137" s="120"/>
    </row>
    <row r="138" spans="1:22" ht="22.5" customHeight="1" x14ac:dyDescent="0.15">
      <c r="A138" s="124" t="s">
        <v>212</v>
      </c>
      <c r="B138" s="125"/>
      <c r="C138" s="22">
        <f t="shared" si="2"/>
        <v>847</v>
      </c>
      <c r="D138" s="23">
        <v>847</v>
      </c>
      <c r="E138" s="24">
        <v>169</v>
      </c>
      <c r="F138" s="25"/>
      <c r="G138" s="24"/>
      <c r="H138" s="26">
        <f>C138*100/T138</f>
        <v>20.229281108192023</v>
      </c>
      <c r="I138" s="27">
        <f t="shared" si="3"/>
        <v>14617</v>
      </c>
      <c r="J138" s="23">
        <v>14617</v>
      </c>
      <c r="K138" s="28">
        <v>4699</v>
      </c>
      <c r="L138" s="24"/>
      <c r="M138" s="25"/>
      <c r="N138" s="29"/>
      <c r="O138" s="24"/>
      <c r="P138" s="30">
        <f>I138/T138</f>
        <v>3.491043706711249</v>
      </c>
      <c r="Q138" s="33">
        <v>884</v>
      </c>
      <c r="R138" s="24">
        <v>17</v>
      </c>
      <c r="T138" s="112">
        <v>4187</v>
      </c>
      <c r="U138" s="120" t="s">
        <v>213</v>
      </c>
      <c r="V138" s="121"/>
    </row>
    <row r="139" spans="1:22" ht="22.5" customHeight="1" x14ac:dyDescent="0.15">
      <c r="A139" s="124" t="s">
        <v>214</v>
      </c>
      <c r="B139" s="125"/>
      <c r="C139" s="22">
        <f t="shared" si="2"/>
        <v>6427</v>
      </c>
      <c r="D139" s="23">
        <v>6427</v>
      </c>
      <c r="E139" s="24">
        <v>1042</v>
      </c>
      <c r="F139" s="25"/>
      <c r="G139" s="24"/>
      <c r="H139" s="26">
        <f t="shared" si="4"/>
        <v>67.038698237196201</v>
      </c>
      <c r="I139" s="27">
        <f t="shared" si="3"/>
        <v>71306</v>
      </c>
      <c r="J139" s="23">
        <v>71306</v>
      </c>
      <c r="K139" s="28">
        <v>28515</v>
      </c>
      <c r="L139" s="24">
        <v>1534</v>
      </c>
      <c r="M139" s="25"/>
      <c r="N139" s="29"/>
      <c r="O139" s="24"/>
      <c r="P139" s="30">
        <f t="shared" si="5"/>
        <v>7.437780327526859</v>
      </c>
      <c r="Q139" s="33">
        <v>1176</v>
      </c>
      <c r="R139" s="24">
        <v>26</v>
      </c>
      <c r="T139" s="112">
        <v>9587</v>
      </c>
      <c r="U139" s="120" t="s">
        <v>215</v>
      </c>
      <c r="V139" s="121"/>
    </row>
    <row r="140" spans="1:22" ht="22.5" customHeight="1" x14ac:dyDescent="0.15">
      <c r="A140" s="124" t="s">
        <v>216</v>
      </c>
      <c r="B140" s="125"/>
      <c r="C140" s="22">
        <f t="shared" si="2"/>
        <v>2895</v>
      </c>
      <c r="D140" s="23">
        <v>2895</v>
      </c>
      <c r="E140" s="24">
        <v>172</v>
      </c>
      <c r="F140" s="25"/>
      <c r="G140" s="24"/>
      <c r="H140" s="26">
        <f>C140*100/T140</f>
        <v>33.131151293202109</v>
      </c>
      <c r="I140" s="27">
        <f t="shared" si="3"/>
        <v>26152</v>
      </c>
      <c r="J140" s="23">
        <v>26152</v>
      </c>
      <c r="K140" s="28">
        <v>8520</v>
      </c>
      <c r="L140" s="24">
        <v>978</v>
      </c>
      <c r="M140" s="25"/>
      <c r="N140" s="29"/>
      <c r="O140" s="24"/>
      <c r="P140" s="30">
        <f t="shared" si="5"/>
        <v>2.9929045548180362</v>
      </c>
      <c r="Q140" s="33">
        <v>843</v>
      </c>
      <c r="R140" s="24">
        <v>15</v>
      </c>
      <c r="T140" s="112">
        <v>8738</v>
      </c>
      <c r="U140" s="120" t="s">
        <v>216</v>
      </c>
      <c r="V140" s="120"/>
    </row>
    <row r="141" spans="1:22" ht="22.5" customHeight="1" x14ac:dyDescent="0.15">
      <c r="A141" s="124" t="s">
        <v>217</v>
      </c>
      <c r="B141" s="125"/>
      <c r="C141" s="22">
        <f t="shared" si="2"/>
        <v>3908</v>
      </c>
      <c r="D141" s="23">
        <v>3908</v>
      </c>
      <c r="E141" s="24">
        <v>164</v>
      </c>
      <c r="F141" s="25"/>
      <c r="G141" s="24"/>
      <c r="H141" s="26">
        <f t="shared" si="4"/>
        <v>147.3604826546003</v>
      </c>
      <c r="I141" s="27">
        <f t="shared" si="3"/>
        <v>14115</v>
      </c>
      <c r="J141" s="23">
        <v>14115</v>
      </c>
      <c r="K141" s="28">
        <v>4993</v>
      </c>
      <c r="L141" s="24">
        <v>1428</v>
      </c>
      <c r="M141" s="25"/>
      <c r="N141" s="29"/>
      <c r="O141" s="24"/>
      <c r="P141" s="30">
        <f>I141/T141</f>
        <v>5.3223981900452486</v>
      </c>
      <c r="Q141" s="33">
        <v>480</v>
      </c>
      <c r="R141" s="24">
        <v>7</v>
      </c>
      <c r="T141" s="112">
        <v>2652</v>
      </c>
      <c r="U141" s="120" t="s">
        <v>217</v>
      </c>
      <c r="V141" s="121"/>
    </row>
    <row r="142" spans="1:22" ht="22.5" customHeight="1" thickBot="1" x14ac:dyDescent="0.2">
      <c r="A142" s="118" t="s">
        <v>218</v>
      </c>
      <c r="B142" s="119"/>
      <c r="C142" s="88">
        <f t="shared" si="2"/>
        <v>1284</v>
      </c>
      <c r="D142" s="89">
        <v>1284</v>
      </c>
      <c r="E142" s="90"/>
      <c r="F142" s="91"/>
      <c r="G142" s="90"/>
      <c r="H142" s="92"/>
      <c r="I142" s="93">
        <f t="shared" si="3"/>
        <v>300</v>
      </c>
      <c r="J142" s="89">
        <v>300</v>
      </c>
      <c r="K142" s="94"/>
      <c r="L142" s="90"/>
      <c r="M142" s="91"/>
      <c r="N142" s="95"/>
      <c r="O142" s="90"/>
      <c r="P142" s="96"/>
      <c r="Q142" s="97"/>
      <c r="R142" s="90"/>
      <c r="T142" s="115"/>
      <c r="U142" s="120" t="s">
        <v>218</v>
      </c>
      <c r="V142" s="121"/>
    </row>
    <row r="143" spans="1:22" ht="22.5" customHeight="1" thickTop="1" x14ac:dyDescent="0.15">
      <c r="A143" s="122" t="s">
        <v>219</v>
      </c>
      <c r="B143" s="123"/>
      <c r="C143" s="98">
        <f>SUM(C8:C142)</f>
        <v>1009318</v>
      </c>
      <c r="D143" s="99">
        <f>SUM(D8:D142)</f>
        <v>1004239</v>
      </c>
      <c r="E143" s="80">
        <f>SUM(E8:E142)</f>
        <v>92056</v>
      </c>
      <c r="F143" s="99">
        <f>SUM(F8:F142)</f>
        <v>5309</v>
      </c>
      <c r="G143" s="80">
        <f>SUM(G8:G142)</f>
        <v>1102</v>
      </c>
      <c r="H143" s="100" t="s">
        <v>220</v>
      </c>
      <c r="I143" s="101">
        <f t="shared" ref="I143:O143" si="6">SUM(I8:I142)</f>
        <v>11660423</v>
      </c>
      <c r="J143" s="62">
        <f t="shared" si="6"/>
        <v>11425054</v>
      </c>
      <c r="K143" s="62">
        <f t="shared" si="6"/>
        <v>5600147</v>
      </c>
      <c r="L143" s="80">
        <f t="shared" si="6"/>
        <v>308693</v>
      </c>
      <c r="M143" s="64">
        <f t="shared" si="6"/>
        <v>235264</v>
      </c>
      <c r="N143" s="62">
        <f t="shared" si="6"/>
        <v>93219</v>
      </c>
      <c r="O143" s="80">
        <f t="shared" si="6"/>
        <v>1712</v>
      </c>
      <c r="P143" s="102">
        <f>(I143)/T8</f>
        <v>5.7225643421596351</v>
      </c>
      <c r="Q143" s="62">
        <f>SUM(Q8:Q142)</f>
        <v>539822</v>
      </c>
      <c r="R143" s="80">
        <f>SUM(R8:R142)</f>
        <v>4175</v>
      </c>
      <c r="T143" s="116">
        <f>SUM(T9:T142)</f>
        <v>1964099</v>
      </c>
    </row>
    <row r="144" spans="1:22" x14ac:dyDescent="0.15">
      <c r="C144" s="103"/>
    </row>
    <row r="145" spans="1:20" x14ac:dyDescent="0.15">
      <c r="A145" s="3" t="s">
        <v>221</v>
      </c>
      <c r="C145" s="103"/>
    </row>
    <row r="146" spans="1:20" x14ac:dyDescent="0.15">
      <c r="C146" s="103"/>
    </row>
    <row r="147" spans="1:20" x14ac:dyDescent="0.15">
      <c r="A147" s="3" t="s">
        <v>222</v>
      </c>
    </row>
    <row r="149" spans="1:20" x14ac:dyDescent="0.15">
      <c r="A149" s="3" t="s">
        <v>223</v>
      </c>
    </row>
    <row r="150" spans="1:20" ht="22.5" customHeight="1" x14ac:dyDescent="0.15"/>
    <row r="151" spans="1:20" ht="22.5" customHeight="1" x14ac:dyDescent="0.15"/>
    <row r="152" spans="1:20" ht="22.5" customHeight="1" x14ac:dyDescent="0.15"/>
    <row r="153" spans="1:20" ht="22.5" customHeight="1" x14ac:dyDescent="0.15"/>
    <row r="154" spans="1:20" ht="22.5" customHeight="1" x14ac:dyDescent="0.15"/>
    <row r="155" spans="1:20" ht="22.5" customHeight="1" x14ac:dyDescent="0.15"/>
    <row r="156" spans="1:20" ht="22.5" customHeight="1" x14ac:dyDescent="0.15">
      <c r="I156" s="206">
        <v>37</v>
      </c>
      <c r="T156" s="117"/>
    </row>
  </sheetData>
  <mergeCells count="250">
    <mergeCell ref="A116:B120"/>
    <mergeCell ref="C116:H116"/>
    <mergeCell ref="I116:P116"/>
    <mergeCell ref="Q116:R116"/>
    <mergeCell ref="C117:G117"/>
    <mergeCell ref="H117:H119"/>
    <mergeCell ref="I117:O117"/>
    <mergeCell ref="P117:P119"/>
    <mergeCell ref="Q117:Q119"/>
    <mergeCell ref="R117:R119"/>
    <mergeCell ref="D118:E118"/>
    <mergeCell ref="F118:G118"/>
    <mergeCell ref="J118:L118"/>
    <mergeCell ref="M118:O118"/>
    <mergeCell ref="Q78:R78"/>
    <mergeCell ref="C79:G79"/>
    <mergeCell ref="H79:H81"/>
    <mergeCell ref="I79:O79"/>
    <mergeCell ref="P79:P81"/>
    <mergeCell ref="Q79:Q81"/>
    <mergeCell ref="R79:R81"/>
    <mergeCell ref="D80:E80"/>
    <mergeCell ref="F80:G80"/>
    <mergeCell ref="J80:L80"/>
    <mergeCell ref="M80:O80"/>
    <mergeCell ref="Q41:Q43"/>
    <mergeCell ref="R41:R43"/>
    <mergeCell ref="D42:E42"/>
    <mergeCell ref="F42:G42"/>
    <mergeCell ref="J42:L42"/>
    <mergeCell ref="M42:O42"/>
    <mergeCell ref="P27:P38"/>
    <mergeCell ref="H27:H38"/>
    <mergeCell ref="H45:H51"/>
    <mergeCell ref="P45:P51"/>
    <mergeCell ref="A9:B9"/>
    <mergeCell ref="H9:H10"/>
    <mergeCell ref="P9:P10"/>
    <mergeCell ref="T9:T10"/>
    <mergeCell ref="U9:V9"/>
    <mergeCell ref="A10:B10"/>
    <mergeCell ref="U10:V10"/>
    <mergeCell ref="D5:E5"/>
    <mergeCell ref="F5:G5"/>
    <mergeCell ref="J5:L5"/>
    <mergeCell ref="M5:O5"/>
    <mergeCell ref="A8:B8"/>
    <mergeCell ref="U8:V8"/>
    <mergeCell ref="A3:B7"/>
    <mergeCell ref="C3:H3"/>
    <mergeCell ref="I3:P3"/>
    <mergeCell ref="Q3:R3"/>
    <mergeCell ref="C4:G4"/>
    <mergeCell ref="H4:H6"/>
    <mergeCell ref="I4:O4"/>
    <mergeCell ref="P4:P6"/>
    <mergeCell ref="Q4:Q6"/>
    <mergeCell ref="R4:R6"/>
    <mergeCell ref="A23:B23"/>
    <mergeCell ref="U23:V23"/>
    <mergeCell ref="A24:B24"/>
    <mergeCell ref="U24:V24"/>
    <mergeCell ref="A25:B25"/>
    <mergeCell ref="U25:V25"/>
    <mergeCell ref="A11:B11"/>
    <mergeCell ref="H11:H21"/>
    <mergeCell ref="P11:P21"/>
    <mergeCell ref="T11:T21"/>
    <mergeCell ref="U11:V11"/>
    <mergeCell ref="A22:B22"/>
    <mergeCell ref="H22:H24"/>
    <mergeCell ref="P22:P25"/>
    <mergeCell ref="T22:T25"/>
    <mergeCell ref="U22:V22"/>
    <mergeCell ref="A52:B52"/>
    <mergeCell ref="H52:H53"/>
    <mergeCell ref="P52:P53"/>
    <mergeCell ref="T52:T53"/>
    <mergeCell ref="U52:V52"/>
    <mergeCell ref="A54:B54"/>
    <mergeCell ref="U54:V54"/>
    <mergeCell ref="A26:B26"/>
    <mergeCell ref="U26:V26"/>
    <mergeCell ref="A27:B27"/>
    <mergeCell ref="T27:T51"/>
    <mergeCell ref="U27:V27"/>
    <mergeCell ref="A50:B50"/>
    <mergeCell ref="A51:B51"/>
    <mergeCell ref="A40:B44"/>
    <mergeCell ref="C40:H40"/>
    <mergeCell ref="I40:P40"/>
    <mergeCell ref="Q40:R40"/>
    <mergeCell ref="C41:G41"/>
    <mergeCell ref="H41:H43"/>
    <mergeCell ref="I41:O41"/>
    <mergeCell ref="P41:P43"/>
    <mergeCell ref="A55:B55"/>
    <mergeCell ref="U55:V55"/>
    <mergeCell ref="A56:B56"/>
    <mergeCell ref="H56:H57"/>
    <mergeCell ref="P56:P57"/>
    <mergeCell ref="T56:T57"/>
    <mergeCell ref="U56:V56"/>
    <mergeCell ref="A57:B57"/>
    <mergeCell ref="U57:V57"/>
    <mergeCell ref="A65:B65"/>
    <mergeCell ref="U65:V65"/>
    <mergeCell ref="A66:B66"/>
    <mergeCell ref="U66:V66"/>
    <mergeCell ref="A67:B67"/>
    <mergeCell ref="U67:V67"/>
    <mergeCell ref="H58:H60"/>
    <mergeCell ref="P58:P60"/>
    <mergeCell ref="T58:T60"/>
    <mergeCell ref="U58:V58"/>
    <mergeCell ref="A61:B61"/>
    <mergeCell ref="H61:H64"/>
    <mergeCell ref="P61:P64"/>
    <mergeCell ref="T61:T64"/>
    <mergeCell ref="U61:V61"/>
    <mergeCell ref="A58:B58"/>
    <mergeCell ref="C58:C60"/>
    <mergeCell ref="D58:D60"/>
    <mergeCell ref="E58:E60"/>
    <mergeCell ref="F58:F60"/>
    <mergeCell ref="G58:G60"/>
    <mergeCell ref="H68:H76"/>
    <mergeCell ref="P68:P76"/>
    <mergeCell ref="T68:T76"/>
    <mergeCell ref="U68:V68"/>
    <mergeCell ref="A83:B83"/>
    <mergeCell ref="H83:H87"/>
    <mergeCell ref="P83:P87"/>
    <mergeCell ref="T83:T87"/>
    <mergeCell ref="U83:V83"/>
    <mergeCell ref="A85:B85"/>
    <mergeCell ref="A68:B68"/>
    <mergeCell ref="C68:C76"/>
    <mergeCell ref="D68:D76"/>
    <mergeCell ref="E68:E76"/>
    <mergeCell ref="F68:F76"/>
    <mergeCell ref="G68:G76"/>
    <mergeCell ref="U85:V85"/>
    <mergeCell ref="A86:B86"/>
    <mergeCell ref="U86:V86"/>
    <mergeCell ref="A87:B87"/>
    <mergeCell ref="U87:V87"/>
    <mergeCell ref="A78:B82"/>
    <mergeCell ref="C78:H78"/>
    <mergeCell ref="I78:P78"/>
    <mergeCell ref="A88:B88"/>
    <mergeCell ref="H88:H90"/>
    <mergeCell ref="P88:P90"/>
    <mergeCell ref="T88:T90"/>
    <mergeCell ref="U88:V88"/>
    <mergeCell ref="A90:B90"/>
    <mergeCell ref="U90:V90"/>
    <mergeCell ref="A91:B91"/>
    <mergeCell ref="U91:V91"/>
    <mergeCell ref="A92:B92"/>
    <mergeCell ref="H92:H96"/>
    <mergeCell ref="P92:P96"/>
    <mergeCell ref="T92:T96"/>
    <mergeCell ref="U92:V92"/>
    <mergeCell ref="U100:V100"/>
    <mergeCell ref="A101:B101"/>
    <mergeCell ref="U101:V101"/>
    <mergeCell ref="A102:B102"/>
    <mergeCell ref="U102:V102"/>
    <mergeCell ref="A103:B103"/>
    <mergeCell ref="U103:V103"/>
    <mergeCell ref="A97:B97"/>
    <mergeCell ref="U97:V97"/>
    <mergeCell ref="A98:B98"/>
    <mergeCell ref="U98:V98"/>
    <mergeCell ref="A99:B99"/>
    <mergeCell ref="H99:H100"/>
    <mergeCell ref="P99:P100"/>
    <mergeCell ref="T99:T100"/>
    <mergeCell ref="U99:V99"/>
    <mergeCell ref="A100:B100"/>
    <mergeCell ref="A106:B106"/>
    <mergeCell ref="U106:V106"/>
    <mergeCell ref="A107:B107"/>
    <mergeCell ref="U107:V107"/>
    <mergeCell ref="A108:B108"/>
    <mergeCell ref="U108:V108"/>
    <mergeCell ref="A104:B104"/>
    <mergeCell ref="H104:H105"/>
    <mergeCell ref="P104:P105"/>
    <mergeCell ref="T104:T105"/>
    <mergeCell ref="U104:V104"/>
    <mergeCell ref="A105:B105"/>
    <mergeCell ref="A112:B112"/>
    <mergeCell ref="U112:V112"/>
    <mergeCell ref="A113:B113"/>
    <mergeCell ref="U113:V113"/>
    <mergeCell ref="A114:B114"/>
    <mergeCell ref="U114:V114"/>
    <mergeCell ref="A109:B109"/>
    <mergeCell ref="U109:V109"/>
    <mergeCell ref="A110:B110"/>
    <mergeCell ref="U110:V110"/>
    <mergeCell ref="A111:B111"/>
    <mergeCell ref="U111:V111"/>
    <mergeCell ref="A124:B124"/>
    <mergeCell ref="U124:V124"/>
    <mergeCell ref="A125:B125"/>
    <mergeCell ref="U125:V125"/>
    <mergeCell ref="A126:B126"/>
    <mergeCell ref="U126:V126"/>
    <mergeCell ref="A121:B121"/>
    <mergeCell ref="U121:V121"/>
    <mergeCell ref="A122:B122"/>
    <mergeCell ref="U122:V122"/>
    <mergeCell ref="A123:B123"/>
    <mergeCell ref="U123:V123"/>
    <mergeCell ref="A130:B130"/>
    <mergeCell ref="U130:V130"/>
    <mergeCell ref="A131:B131"/>
    <mergeCell ref="U131:V131"/>
    <mergeCell ref="A132:B132"/>
    <mergeCell ref="U132:V132"/>
    <mergeCell ref="A127:B127"/>
    <mergeCell ref="U127:V127"/>
    <mergeCell ref="A128:B128"/>
    <mergeCell ref="U128:V128"/>
    <mergeCell ref="A129:B129"/>
    <mergeCell ref="U129:V129"/>
    <mergeCell ref="A136:B136"/>
    <mergeCell ref="U136:V136"/>
    <mergeCell ref="A137:B137"/>
    <mergeCell ref="U137:V137"/>
    <mergeCell ref="A138:B138"/>
    <mergeCell ref="U138:V138"/>
    <mergeCell ref="A133:B133"/>
    <mergeCell ref="U133:V133"/>
    <mergeCell ref="A134:B134"/>
    <mergeCell ref="U134:V134"/>
    <mergeCell ref="A135:B135"/>
    <mergeCell ref="U135:V135"/>
    <mergeCell ref="A142:B142"/>
    <mergeCell ref="U142:V142"/>
    <mergeCell ref="A143:B143"/>
    <mergeCell ref="A139:B139"/>
    <mergeCell ref="U139:V139"/>
    <mergeCell ref="A140:B140"/>
    <mergeCell ref="U140:V140"/>
    <mergeCell ref="A141:B141"/>
    <mergeCell ref="U141:V141"/>
  </mergeCells>
  <phoneticPr fontId="3"/>
  <printOptions horizontalCentered="1"/>
  <pageMargins left="0.47244094488188981" right="0.47244094488188981" top="0.59055118110236227" bottom="0.59055118110236227" header="0.31496062992125984" footer="0.31496062992125984"/>
  <pageSetup paperSize="9" scale="98" firstPageNumber="34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8個人貸出・団体貸出</vt:lpstr>
      <vt:lpstr>'8個人貸出・団体貸出'!Print_Area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2020-12-15T04:55:56Z</cp:lastPrinted>
  <dcterms:created xsi:type="dcterms:W3CDTF">2020-10-18T06:04:21Z</dcterms:created>
  <dcterms:modified xsi:type="dcterms:W3CDTF">2020-12-15T04:56:23Z</dcterms:modified>
</cp:coreProperties>
</file>