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31(R1)\概況掲載データ\"/>
    </mc:Choice>
  </mc:AlternateContent>
  <bookViews>
    <workbookView xWindow="0" yWindow="0" windowWidth="20460" windowHeight="8205"/>
  </bookViews>
  <sheets>
    <sheet name="8個人貸出・団体貸出" sheetId="1" r:id="rId1"/>
  </sheets>
  <definedNames>
    <definedName name="_xlnm.Print_Area" localSheetId="0">'8個人貸出・団体貸出'!$A$1:$R$131</definedName>
    <definedName name="_xlnm.Print_Titles" localSheetId="0">'8個人貸出・団体貸出'!$3:$7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5" i="1" l="1"/>
  <c r="R125" i="1"/>
  <c r="Q125" i="1"/>
  <c r="O125" i="1"/>
  <c r="N125" i="1"/>
  <c r="M125" i="1"/>
  <c r="L125" i="1"/>
  <c r="K125" i="1"/>
  <c r="J125" i="1"/>
  <c r="G125" i="1"/>
  <c r="F125" i="1"/>
  <c r="E125" i="1"/>
  <c r="D125" i="1"/>
  <c r="C125" i="1"/>
  <c r="I124" i="1"/>
  <c r="C124" i="1"/>
  <c r="I123" i="1"/>
  <c r="P123" i="1" s="1"/>
  <c r="C123" i="1"/>
  <c r="H123" i="1" s="1"/>
  <c r="I122" i="1"/>
  <c r="P122" i="1" s="1"/>
  <c r="C122" i="1"/>
  <c r="H122" i="1" s="1"/>
  <c r="I121" i="1"/>
  <c r="P121" i="1" s="1"/>
  <c r="C121" i="1"/>
  <c r="H121" i="1" s="1"/>
  <c r="I120" i="1"/>
  <c r="P120" i="1" s="1"/>
  <c r="C120" i="1"/>
  <c r="H120" i="1" s="1"/>
  <c r="I119" i="1"/>
  <c r="P119" i="1" s="1"/>
  <c r="C119" i="1"/>
  <c r="H119" i="1" s="1"/>
  <c r="I118" i="1"/>
  <c r="P118" i="1" s="1"/>
  <c r="C118" i="1"/>
  <c r="H118" i="1" s="1"/>
  <c r="I117" i="1"/>
  <c r="P117" i="1" s="1"/>
  <c r="C117" i="1"/>
  <c r="H117" i="1" s="1"/>
  <c r="I116" i="1"/>
  <c r="P116" i="1" s="1"/>
  <c r="C116" i="1"/>
  <c r="H116" i="1" s="1"/>
  <c r="I115" i="1"/>
  <c r="P115" i="1" s="1"/>
  <c r="C115" i="1"/>
  <c r="H115" i="1" s="1"/>
  <c r="I114" i="1"/>
  <c r="P114" i="1" s="1"/>
  <c r="C114" i="1"/>
  <c r="H114" i="1" s="1"/>
  <c r="I113" i="1"/>
  <c r="P113" i="1" s="1"/>
  <c r="C113" i="1"/>
  <c r="H113" i="1" s="1"/>
  <c r="I112" i="1"/>
  <c r="P112" i="1" s="1"/>
  <c r="C112" i="1"/>
  <c r="H112" i="1" s="1"/>
  <c r="I111" i="1"/>
  <c r="P111" i="1" s="1"/>
  <c r="C111" i="1"/>
  <c r="H111" i="1" s="1"/>
  <c r="I110" i="1"/>
  <c r="P110" i="1" s="1"/>
  <c r="C110" i="1"/>
  <c r="H110" i="1" s="1"/>
  <c r="I109" i="1"/>
  <c r="P109" i="1" s="1"/>
  <c r="C109" i="1"/>
  <c r="H109" i="1" s="1"/>
  <c r="I108" i="1"/>
  <c r="P108" i="1" s="1"/>
  <c r="C108" i="1"/>
  <c r="H108" i="1" s="1"/>
  <c r="I107" i="1"/>
  <c r="P107" i="1" s="1"/>
  <c r="C107" i="1"/>
  <c r="H107" i="1" s="1"/>
  <c r="I106" i="1"/>
  <c r="P106" i="1" s="1"/>
  <c r="C106" i="1"/>
  <c r="H106" i="1" s="1"/>
  <c r="I105" i="1"/>
  <c r="P105" i="1" s="1"/>
  <c r="C105" i="1"/>
  <c r="H105" i="1" s="1"/>
  <c r="I104" i="1"/>
  <c r="P104" i="1" s="1"/>
  <c r="C104" i="1"/>
  <c r="H104" i="1" s="1"/>
  <c r="I103" i="1"/>
  <c r="P103" i="1" s="1"/>
  <c r="C103" i="1"/>
  <c r="H103" i="1" s="1"/>
  <c r="I102" i="1"/>
  <c r="P102" i="1" s="1"/>
  <c r="C102" i="1"/>
  <c r="H102" i="1" s="1"/>
  <c r="I101" i="1"/>
  <c r="P101" i="1" s="1"/>
  <c r="C101" i="1"/>
  <c r="H101" i="1" s="1"/>
  <c r="I100" i="1"/>
  <c r="P100" i="1" s="1"/>
  <c r="C100" i="1"/>
  <c r="H100" i="1" s="1"/>
  <c r="P99" i="1"/>
  <c r="H99" i="1"/>
  <c r="C99" i="1"/>
  <c r="P98" i="1"/>
  <c r="I98" i="1"/>
  <c r="H98" i="1"/>
  <c r="C98" i="1"/>
  <c r="P97" i="1"/>
  <c r="I97" i="1"/>
  <c r="H97" i="1"/>
  <c r="C97" i="1"/>
  <c r="P96" i="1"/>
  <c r="I96" i="1"/>
  <c r="H96" i="1"/>
  <c r="C96" i="1"/>
  <c r="P95" i="1"/>
  <c r="I95" i="1"/>
  <c r="H95" i="1"/>
  <c r="C95" i="1"/>
  <c r="P94" i="1"/>
  <c r="I94" i="1"/>
  <c r="H94" i="1"/>
  <c r="C94" i="1"/>
  <c r="I93" i="1"/>
  <c r="C93" i="1"/>
  <c r="P92" i="1"/>
  <c r="I92" i="1"/>
  <c r="H92" i="1"/>
  <c r="C92" i="1"/>
  <c r="P91" i="1"/>
  <c r="I91" i="1"/>
  <c r="H91" i="1"/>
  <c r="C91" i="1"/>
  <c r="P90" i="1"/>
  <c r="I90" i="1"/>
  <c r="H90" i="1"/>
  <c r="C90" i="1"/>
  <c r="P89" i="1"/>
  <c r="I89" i="1"/>
  <c r="H89" i="1"/>
  <c r="C89" i="1"/>
  <c r="I88" i="1"/>
  <c r="P87" i="1" s="1"/>
  <c r="C88" i="1"/>
  <c r="I87" i="1"/>
  <c r="H87" i="1"/>
  <c r="C87" i="1"/>
  <c r="P86" i="1"/>
  <c r="I86" i="1"/>
  <c r="H86" i="1"/>
  <c r="C86" i="1"/>
  <c r="P85" i="1"/>
  <c r="I85" i="1"/>
  <c r="H85" i="1"/>
  <c r="C85" i="1"/>
  <c r="I84" i="1"/>
  <c r="C84" i="1"/>
  <c r="I83" i="1"/>
  <c r="C83" i="1"/>
  <c r="I82" i="1"/>
  <c r="C82" i="1"/>
  <c r="I81" i="1"/>
  <c r="P80" i="1" s="1"/>
  <c r="C81" i="1"/>
  <c r="I80" i="1"/>
  <c r="H80" i="1"/>
  <c r="C80" i="1"/>
  <c r="P79" i="1"/>
  <c r="I79" i="1"/>
  <c r="H79" i="1"/>
  <c r="C79" i="1"/>
  <c r="I78" i="1"/>
  <c r="C78" i="1"/>
  <c r="I77" i="1"/>
  <c r="P76" i="1" s="1"/>
  <c r="C77" i="1"/>
  <c r="I76" i="1"/>
  <c r="H76" i="1"/>
  <c r="C76" i="1"/>
  <c r="I75" i="1"/>
  <c r="C75" i="1"/>
  <c r="I74" i="1"/>
  <c r="C74" i="1"/>
  <c r="I73" i="1"/>
  <c r="C73" i="1"/>
  <c r="I72" i="1"/>
  <c r="P71" i="1" s="1"/>
  <c r="C72" i="1"/>
  <c r="I71" i="1"/>
  <c r="H71" i="1"/>
  <c r="C71" i="1"/>
  <c r="I70" i="1"/>
  <c r="I69" i="1"/>
  <c r="I68" i="1"/>
  <c r="I67" i="1"/>
  <c r="I66" i="1"/>
  <c r="I65" i="1"/>
  <c r="I64" i="1"/>
  <c r="P62" i="1" s="1"/>
  <c r="I63" i="1"/>
  <c r="I62" i="1"/>
  <c r="H62" i="1"/>
  <c r="C62" i="1"/>
  <c r="P61" i="1"/>
  <c r="I61" i="1"/>
  <c r="H61" i="1"/>
  <c r="C61" i="1"/>
  <c r="P60" i="1"/>
  <c r="I60" i="1"/>
  <c r="H60" i="1"/>
  <c r="C60" i="1"/>
  <c r="P59" i="1"/>
  <c r="I59" i="1"/>
  <c r="H59" i="1"/>
  <c r="C59" i="1"/>
  <c r="I58" i="1"/>
  <c r="C58" i="1"/>
  <c r="I57" i="1"/>
  <c r="C57" i="1"/>
  <c r="I56" i="1"/>
  <c r="C56" i="1"/>
  <c r="P55" i="1"/>
  <c r="I55" i="1"/>
  <c r="H55" i="1"/>
  <c r="C55" i="1"/>
  <c r="I54" i="1"/>
  <c r="P52" i="1" s="1"/>
  <c r="I53" i="1"/>
  <c r="I52" i="1"/>
  <c r="H52" i="1"/>
  <c r="C52" i="1"/>
  <c r="I51" i="1"/>
  <c r="C51" i="1"/>
  <c r="P50" i="1"/>
  <c r="I50" i="1"/>
  <c r="H50" i="1"/>
  <c r="C50" i="1"/>
  <c r="P49" i="1"/>
  <c r="I49" i="1"/>
  <c r="H49" i="1"/>
  <c r="C49" i="1"/>
  <c r="P48" i="1"/>
  <c r="I48" i="1"/>
  <c r="H48" i="1"/>
  <c r="C48" i="1"/>
  <c r="I47" i="1"/>
  <c r="P46" i="1" s="1"/>
  <c r="C47" i="1"/>
  <c r="I46" i="1"/>
  <c r="H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P27" i="1" s="1"/>
  <c r="C28" i="1"/>
  <c r="I27" i="1"/>
  <c r="H27" i="1"/>
  <c r="C27" i="1"/>
  <c r="P26" i="1"/>
  <c r="I26" i="1"/>
  <c r="H26" i="1"/>
  <c r="C26" i="1"/>
  <c r="I25" i="1"/>
  <c r="C25" i="1"/>
  <c r="I24" i="1"/>
  <c r="C24" i="1"/>
  <c r="I23" i="1"/>
  <c r="C23" i="1"/>
  <c r="P22" i="1"/>
  <c r="I22" i="1"/>
  <c r="H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P11" i="1"/>
  <c r="I11" i="1"/>
  <c r="H11" i="1"/>
  <c r="C11" i="1"/>
  <c r="I10" i="1"/>
  <c r="P9" i="1" s="1"/>
  <c r="C10" i="1"/>
  <c r="I9" i="1"/>
  <c r="H9" i="1"/>
  <c r="C9" i="1"/>
  <c r="P8" i="1"/>
  <c r="I8" i="1"/>
  <c r="I125" i="1" s="1"/>
  <c r="P125" i="1" s="1"/>
  <c r="H8" i="1"/>
  <c r="C8" i="1"/>
</calcChain>
</file>

<file path=xl/sharedStrings.xml><?xml version="1.0" encoding="utf-8"?>
<sst xmlns="http://schemas.openxmlformats.org/spreadsheetml/2006/main" count="278" uniqueCount="229">
  <si>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</si>
  <si>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</si>
  <si>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</si>
  <si>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</si>
  <si>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</si>
  <si>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</si>
  <si>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</si>
  <si>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</si>
  <si>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
貸出冊数</t>
    <rPh sb="0" eb="2">
      <t>ジンコウ</t>
    </rPh>
    <rPh sb="3" eb="4">
      <t>ニン</t>
    </rPh>
    <rPh sb="4" eb="5">
      <t>ア</t>
    </rPh>
    <rPh sb="6" eb="8">
      <t>カシダシ</t>
    </rPh>
    <rPh sb="8" eb="10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</si>
  <si>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</si>
  <si>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</si>
  <si>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</si>
  <si>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</si>
  <si>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</si>
  <si>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</si>
  <si>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うち
視聴覚資料</t>
    <rPh sb="3" eb="4">
      <t>シ</t>
    </rPh>
    <rPh sb="4" eb="5">
      <t>チョウ</t>
    </rPh>
    <rPh sb="5" eb="6">
      <t>サトル</t>
    </rPh>
    <rPh sb="6" eb="7">
      <t>シ</t>
    </rPh>
    <rPh sb="7" eb="8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</si>
  <si>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</si>
  <si>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</si>
  <si>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</si>
  <si>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</si>
  <si>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</si>
  <si>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</si>
  <si>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</si>
  <si>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人口</t>
    <rPh sb="0" eb="2">
      <t>ジンコウ</t>
    </rPh>
    <phoneticPr fontId="3"/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</si>
  <si>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</si>
  <si>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</si>
  <si>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</si>
  <si>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</si>
  <si>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</si>
  <si>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</si>
  <si>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</si>
  <si>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</si>
  <si>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</si>
  <si>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</si>
  <si>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</si>
  <si>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</si>
  <si>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</si>
  <si>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</si>
  <si>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</si>
  <si>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</si>
  <si>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</si>
  <si>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</si>
  <si>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</si>
  <si>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</si>
  <si>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</si>
  <si>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</si>
  <si>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-</t>
    <phoneticPr fontId="3"/>
  </si>
  <si>
    <t>上田市立丸子</t>
    <rPh sb="0" eb="4">
      <t>ウエダシリツ</t>
    </rPh>
    <rPh sb="4" eb="6">
      <t>マルコ</t>
    </rPh>
    <phoneticPr fontId="3"/>
  </si>
  <si>
    <t>-</t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</si>
  <si>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</si>
  <si>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</si>
  <si>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</si>
  <si>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</si>
  <si>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</si>
  <si>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</si>
  <si>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</si>
  <si>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</si>
  <si>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</si>
  <si>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</si>
  <si>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</si>
  <si>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</si>
  <si>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</si>
  <si>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</si>
  <si>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</si>
  <si>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</si>
  <si>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-</t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</si>
  <si>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</si>
  <si>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</si>
  <si>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</si>
  <si>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</si>
  <si>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</si>
  <si>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</si>
  <si>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</si>
  <si>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</si>
  <si>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</si>
  <si>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</si>
  <si>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</si>
  <si>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</si>
  <si>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</si>
  <si>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</si>
  <si>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</si>
  <si>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</si>
  <si>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</si>
  <si>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</si>
  <si>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</si>
  <si>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</si>
  <si>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</si>
  <si>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</si>
  <si>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</si>
  <si>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</si>
  <si>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</si>
  <si>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</si>
  <si>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</si>
  <si>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</si>
  <si>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</si>
  <si>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</si>
  <si>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</si>
  <si>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</si>
  <si>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</si>
  <si>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</si>
  <si>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</si>
  <si>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</si>
  <si>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</si>
  <si>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</si>
  <si>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</si>
  <si>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</si>
  <si>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</si>
  <si>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</si>
  <si>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</si>
  <si>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</si>
  <si>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</si>
  <si>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</si>
  <si>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</si>
  <si>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</si>
  <si>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</si>
  <si>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</si>
  <si>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</si>
  <si>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広丘分館</t>
    <rPh sb="0" eb="2">
      <t>ヒロオカ</t>
    </rPh>
    <rPh sb="2" eb="4">
      <t>ブンカン</t>
    </rPh>
    <phoneticPr fontId="3"/>
  </si>
  <si>
    <t>広丘分館</t>
    <rPh sb="0" eb="2">
      <t>ヒロオカ</t>
    </rPh>
    <rPh sb="2" eb="3">
      <t>ブン</t>
    </rPh>
    <rPh sb="3" eb="4">
      <t>カン</t>
    </rPh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</si>
  <si>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</si>
  <si>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</si>
  <si>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</si>
  <si>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</si>
  <si>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</si>
  <si>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</si>
  <si>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</si>
  <si>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</si>
  <si>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</si>
  <si>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</si>
  <si>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</si>
  <si>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</si>
  <si>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</si>
  <si>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</si>
  <si>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</si>
  <si>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</si>
  <si>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</si>
  <si>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</si>
  <si>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</si>
  <si>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</si>
  <si>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</si>
  <si>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</si>
  <si>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</si>
  <si>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</si>
  <si>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</si>
  <si>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</si>
  <si>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</si>
  <si>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</si>
  <si>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</si>
  <si>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</si>
  <si>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</si>
  <si>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</si>
  <si>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</si>
  <si>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</si>
  <si>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</si>
  <si>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</si>
  <si>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</si>
  <si>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</si>
  <si>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</si>
  <si>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</si>
  <si>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</si>
  <si>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</si>
  <si>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</si>
  <si>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</si>
  <si>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</si>
  <si>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</si>
  <si>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</si>
  <si>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</si>
  <si>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</si>
  <si>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</si>
  <si>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</si>
  <si>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</si>
  <si>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</si>
  <si>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</si>
  <si>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</si>
  <si>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</si>
  <si>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</si>
  <si>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</si>
  <si>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-</t>
    <phoneticPr fontId="3"/>
  </si>
  <si>
    <t>阿南町立</t>
    <rPh sb="0" eb="3">
      <t>アナンチョウ</t>
    </rPh>
    <rPh sb="3" eb="4">
      <t>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</si>
  <si>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</si>
  <si>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</si>
  <si>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</si>
  <si>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</si>
  <si>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</si>
  <si>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</si>
  <si>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</si>
  <si>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</si>
  <si>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</si>
  <si>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川上村文化
センター</t>
    <rPh sb="0" eb="3">
      <t>カワカミムラ</t>
    </rPh>
    <rPh sb="3" eb="5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</si>
  <si>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</si>
  <si>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</si>
  <si>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</si>
  <si>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</si>
  <si>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</si>
  <si>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</si>
  <si>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</si>
  <si>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</si>
  <si>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</si>
  <si>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</si>
  <si>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</si>
  <si>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</si>
  <si>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</si>
  <si>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</si>
  <si>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</si>
  <si>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</si>
  <si>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</si>
  <si>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</si>
  <si>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</si>
  <si>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
椋鳩十記念</t>
    <rPh sb="0" eb="2">
      <t>タカギ</t>
    </rPh>
    <rPh sb="2" eb="3">
      <t>ムラ</t>
    </rPh>
    <rPh sb="3" eb="4">
      <t>マチリツ</t>
    </rPh>
    <rPh sb="5" eb="6">
      <t>ムク</t>
    </rPh>
    <rPh sb="6" eb="7">
      <t>ハト</t>
    </rPh>
    <rPh sb="7" eb="8">
      <t>ジュウ</t>
    </rPh>
    <rPh sb="8" eb="10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</si>
  <si>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</si>
  <si>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</si>
  <si>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</si>
  <si>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</si>
  <si>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</si>
  <si>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</si>
  <si>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</si>
  <si>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</si>
  <si>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</si>
  <si>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</si>
  <si>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</si>
  <si>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</si>
  <si>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</si>
  <si>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</si>
  <si>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ライブラリー８２</t>
    <phoneticPr fontId="3"/>
  </si>
  <si>
    <t>合計</t>
    <rPh sb="0" eb="2">
      <t>ゴウケイ</t>
    </rPh>
    <phoneticPr fontId="3"/>
  </si>
  <si>
    <t>-</t>
    <phoneticPr fontId="3"/>
  </si>
  <si>
    <t>※　登録率＝登録者数総計/奉仕対象人口 * 100</t>
    <rPh sb="2" eb="4">
      <t>トウロク</t>
    </rPh>
    <rPh sb="4" eb="5">
      <t>リツ</t>
    </rPh>
    <rPh sb="6" eb="8">
      <t>トウロク</t>
    </rPh>
    <rPh sb="8" eb="9">
      <t>シャ</t>
    </rPh>
    <rPh sb="9" eb="10">
      <t>スウ</t>
    </rPh>
    <rPh sb="10" eb="12">
      <t>ソウケイ</t>
    </rPh>
    <rPh sb="13" eb="15">
      <t>ホウシ</t>
    </rPh>
    <rPh sb="15" eb="17">
      <t>タイショウ</t>
    </rPh>
    <rPh sb="17" eb="19">
      <t>ジンコウ</t>
    </rPh>
    <phoneticPr fontId="3"/>
  </si>
  <si>
    <t>※　人口１人当貸出冊数＝個人貸出冊数/奉仕対象人口</t>
    <rPh sb="2" eb="4">
      <t>ジンコウ</t>
    </rPh>
    <rPh sb="5" eb="6">
      <t>ニン</t>
    </rPh>
    <rPh sb="6" eb="7">
      <t>アタ</t>
    </rPh>
    <rPh sb="7" eb="9">
      <t>カシダシ</t>
    </rPh>
    <rPh sb="9" eb="11">
      <t>サッスウ</t>
    </rPh>
    <rPh sb="12" eb="14">
      <t>コジン</t>
    </rPh>
    <rPh sb="14" eb="16">
      <t>カシダシ</t>
    </rPh>
    <rPh sb="16" eb="18">
      <t>サッスウ</t>
    </rPh>
    <rPh sb="19" eb="21">
      <t>ホウシ</t>
    </rPh>
    <rPh sb="21" eb="23">
      <t>タイショウ</t>
    </rPh>
    <rPh sb="23" eb="25">
      <t>ジンコウ</t>
    </rPh>
    <phoneticPr fontId="3"/>
  </si>
  <si>
    <t>※　人口１人当貸出冊数(合計）＝個人貸出冊数総計/県人口</t>
    <rPh sb="2" eb="4">
      <t>ジンコウ</t>
    </rPh>
    <rPh sb="5" eb="6">
      <t>ニン</t>
    </rPh>
    <rPh sb="6" eb="7">
      <t>アタ</t>
    </rPh>
    <rPh sb="7" eb="9">
      <t>カシダシ</t>
    </rPh>
    <rPh sb="9" eb="11">
      <t>サッスウ</t>
    </rPh>
    <rPh sb="12" eb="14">
      <t>ゴウケイ</t>
    </rPh>
    <rPh sb="16" eb="18">
      <t>コジン</t>
    </rPh>
    <rPh sb="18" eb="20">
      <t>カシダシ</t>
    </rPh>
    <rPh sb="20" eb="22">
      <t>サッスウ</t>
    </rPh>
    <rPh sb="22" eb="24">
      <t>ソウケイ</t>
    </rPh>
    <rPh sb="25" eb="26">
      <t>ケン</t>
    </rPh>
    <rPh sb="26" eb="2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</si>
</sst>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176" fontId="5" fillId="0" borderId="0" xfId="0" applyNumberFormat="1" applyFont="1" applyAlignment="1">
      <alignment horizontal="right"/>
    </xf>
    <xf numFmtId="176" fontId="5" fillId="0" borderId="0" xfId="1" applyNumberFormat="1" applyFont="1" applyFill="1" applyAlignment="1">
      <alignment horizontal="right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vertical="top" textRotation="255" wrapText="1" inden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vertical="top" textRotation="255" wrapText="1" indent="1" shrinkToFit="1"/>
    </xf>
    <xf numFmtId="38" fontId="5" fillId="0" borderId="11" xfId="1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vertical="center" textRotation="255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textRotation="255" wrapText="1"/>
    </xf>
    <xf numFmtId="0" fontId="7" fillId="0" borderId="13" xfId="0" applyFont="1" applyBorder="1" applyAlignment="1">
      <alignment horizontal="center" vertical="top" textRotation="255" wrapText="1"/>
    </xf>
    <xf numFmtId="176" fontId="9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5" fillId="0" borderId="23" xfId="2" applyFont="1" applyBorder="1"/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/>
    </xf>
    <xf numFmtId="38" fontId="9" fillId="0" borderId="0" xfId="3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>
      <alignment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177" fontId="5" fillId="0" borderId="7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distributed" vertical="center" shrinkToFit="1"/>
      <protection locked="0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178" fontId="5" fillId="0" borderId="7" xfId="0" applyNumberFormat="1" applyFont="1" applyBorder="1" applyAlignment="1">
      <alignment horizontal="center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24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0" fontId="9" fillId="0" borderId="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 applyProtection="1">
      <alignment horizontal="distributed" vertical="center" shrinkToFit="1"/>
      <protection locked="0"/>
    </xf>
    <xf numFmtId="0" fontId="5" fillId="0" borderId="22" xfId="2" applyFont="1" applyBorder="1" applyAlignment="1" applyProtection="1">
      <alignment horizontal="distributed" vertical="center" justifyLastLine="1" shrinkToFit="1"/>
      <protection locked="0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178" fontId="5" fillId="0" borderId="19" xfId="0" applyNumberFormat="1" applyFont="1" applyBorder="1" applyAlignment="1">
      <alignment horizontal="center" vertical="center" shrinkToFit="1"/>
    </xf>
    <xf numFmtId="177" fontId="5" fillId="0" borderId="25" xfId="0" applyNumberFormat="1" applyFont="1" applyFill="1" applyBorder="1" applyAlignment="1">
      <alignment horizontal="right" vertical="center"/>
    </xf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>
      <alignment vertical="center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/>
      <protection locked="0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177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5" fillId="0" borderId="6" xfId="2" applyFont="1" applyBorder="1" applyAlignment="1" applyProtection="1">
      <alignment horizontal="distributed" vertical="center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9" fillId="0" borderId="0" xfId="2" applyFont="1" applyBorder="1" applyAlignment="1" applyProtection="1">
      <alignment horizontal="distributed" vertical="center" justifyLastLine="1"/>
      <protection locked="0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0" fontId="9" fillId="0" borderId="0" xfId="2" applyFont="1" applyBorder="1"/>
    <xf numFmtId="177" fontId="5" fillId="0" borderId="1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177" fontId="5" fillId="0" borderId="15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2" xfId="2" applyFont="1" applyFill="1" applyBorder="1"/>
    <xf numFmtId="0" fontId="9" fillId="0" borderId="0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9" fillId="0" borderId="0" xfId="2" applyFont="1" applyBorder="1" applyAlignment="1">
      <alignment horizontal="distributed" vertical="center"/>
    </xf>
    <xf numFmtId="177" fontId="5" fillId="0" borderId="25" xfId="0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177" fontId="11" fillId="0" borderId="26" xfId="0" applyNumberFormat="1" applyFont="1" applyBorder="1" applyAlignment="1">
      <alignment horizontal="right" vertical="center" wrapText="1"/>
    </xf>
    <xf numFmtId="0" fontId="5" fillId="0" borderId="30" xfId="2" applyFont="1" applyBorder="1" applyAlignment="1">
      <alignment horizontal="distributed" vertical="center"/>
    </xf>
    <xf numFmtId="38" fontId="9" fillId="0" borderId="0" xfId="3" applyFont="1" applyBorder="1" applyAlignment="1">
      <alignment vertical="center"/>
    </xf>
    <xf numFmtId="0" fontId="5" fillId="0" borderId="32" xfId="2" applyFont="1" applyBorder="1" applyAlignment="1" applyProtection="1">
      <alignment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0" fontId="5" fillId="0" borderId="2" xfId="2" applyFont="1" applyFill="1" applyBorder="1" applyAlignment="1">
      <alignment horizontal="distributed" vertical="center"/>
    </xf>
    <xf numFmtId="179" fontId="9" fillId="0" borderId="0" xfId="1" applyNumberFormat="1" applyFont="1" applyBorder="1" applyAlignment="1">
      <alignment horizontal="right" vertical="center" wrapText="1"/>
    </xf>
    <xf numFmtId="0" fontId="9" fillId="0" borderId="0" xfId="2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 shrinkToFit="1"/>
    </xf>
    <xf numFmtId="0" fontId="9" fillId="0" borderId="0" xfId="2" applyFont="1" applyFill="1" applyBorder="1" applyAlignment="1" applyProtection="1">
      <alignment horizontal="distributed" vertical="center" shrinkToFit="1"/>
      <protection locked="0"/>
    </xf>
    <xf numFmtId="0" fontId="9" fillId="0" borderId="0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 shrinkToFit="1"/>
    </xf>
    <xf numFmtId="0" fontId="5" fillId="0" borderId="16" xfId="2" applyFont="1" applyFill="1" applyBorder="1" applyAlignment="1">
      <alignment horizontal="distributed" vertical="center" shrinkToFit="1"/>
    </xf>
    <xf numFmtId="177" fontId="5" fillId="0" borderId="15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 shrinkToFit="1"/>
    </xf>
    <xf numFmtId="0" fontId="5" fillId="0" borderId="28" xfId="2" applyFont="1" applyFill="1" applyBorder="1" applyAlignment="1">
      <alignment horizontal="distributed" vertical="center" shrinkToFit="1"/>
    </xf>
    <xf numFmtId="177" fontId="5" fillId="0" borderId="3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 shrinkToFit="1"/>
    </xf>
    <xf numFmtId="177" fontId="5" fillId="0" borderId="45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 shrinkToFit="1"/>
    </xf>
    <xf numFmtId="177" fontId="5" fillId="0" borderId="43" xfId="0" applyNumberFormat="1" applyFont="1" applyBorder="1" applyAlignment="1">
      <alignment horizontal="right" vertical="center" shrinkToFit="1"/>
    </xf>
    <xf numFmtId="176" fontId="9" fillId="0" borderId="0" xfId="4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 shrinkToFit="1"/>
    </xf>
    <xf numFmtId="177" fontId="6" fillId="0" borderId="38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176" fontId="9" fillId="0" borderId="0" xfId="0" applyNumberFormat="1" applyFont="1" applyBorder="1" applyAlignment="1">
      <alignment horizontal="right"/>
    </xf>
    <xf numFmtId="0" fontId="5" fillId="0" borderId="0" xfId="0" applyFont="1" applyAlignment="1"/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29"/>
  <sheetViews>
    <sheetView showZeros="0" tabSelected="1" view="pageLayout" zoomScaleNormal="100" workbookViewId="0">
      <selection activeCell="D113" sqref="D113"/>
    </sheetView>
  </sheetViews>
  <sheetFormatPr defaultRowHeight="11.25" x14ac:dyDescent="0.15"/>
  <cols>
    <col min="1" max="1" width="3.5" style="3" customWidth="1"/>
    <col min="2" max="2" width="7.25" style="3" customWidth="1"/>
    <col min="3" max="3" width="6.625" style="3" customWidth="1"/>
    <col min="4" max="4" width="6.5" style="3" customWidth="1"/>
    <col min="5" max="5" width="5.75" style="3" customWidth="1"/>
    <col min="6" max="6" width="4.125" style="3" customWidth="1"/>
    <col min="7" max="7" width="4.375" style="3" customWidth="1"/>
    <col min="8" max="8" width="3.375" style="4" customWidth="1"/>
    <col min="9" max="9" width="7" style="3" customWidth="1"/>
    <col min="10" max="10" width="6.75" style="3" customWidth="1"/>
    <col min="11" max="11" width="6.75" style="4" customWidth="1"/>
    <col min="12" max="13" width="6" style="3" customWidth="1"/>
    <col min="14" max="14" width="5.625" style="3" customWidth="1"/>
    <col min="15" max="15" width="3.75" style="3" customWidth="1"/>
    <col min="16" max="16" width="3.875" style="4" customWidth="1"/>
    <col min="17" max="17" width="6" style="4" customWidth="1"/>
    <col min="18" max="18" width="4.125" style="3" customWidth="1"/>
    <col min="19" max="19" width="9" style="3"/>
    <col min="20" max="20" width="9.125" style="5" bestFit="1" customWidth="1"/>
    <col min="21" max="16384" width="9" style="3"/>
  </cols>
  <sheetData>
    <row r="1" spans="1:22" ht="17.25" x14ac:dyDescent="0.2">
      <c r="A1" s="1" t="s">
        <v>0</v>
      </c>
      <c r="B1" s="2"/>
    </row>
    <row r="2" spans="1:22" ht="17.25" customHeight="1" x14ac:dyDescent="0.2">
      <c r="A2" s="1"/>
      <c r="B2" s="2"/>
      <c r="T2" s="6"/>
    </row>
    <row r="3" spans="1:22" ht="15" customHeight="1" x14ac:dyDescent="0.15">
      <c r="A3" s="7" t="s">
        <v>1</v>
      </c>
      <c r="B3" s="8"/>
      <c r="C3" s="9" t="s">
        <v>2</v>
      </c>
      <c r="D3" s="10"/>
      <c r="E3" s="10"/>
      <c r="F3" s="10"/>
      <c r="G3" s="10"/>
      <c r="H3" s="11"/>
      <c r="I3" s="7" t="s">
        <v>3</v>
      </c>
      <c r="J3" s="12"/>
      <c r="K3" s="12"/>
      <c r="L3" s="12"/>
      <c r="M3" s="12"/>
      <c r="N3" s="12"/>
      <c r="O3" s="12"/>
      <c r="P3" s="13"/>
      <c r="Q3" s="14" t="s">
        <v>4</v>
      </c>
      <c r="R3" s="15"/>
      <c r="T3" s="6"/>
    </row>
    <row r="4" spans="1:22" ht="15" customHeight="1" x14ac:dyDescent="0.15">
      <c r="A4" s="16"/>
      <c r="B4" s="17"/>
      <c r="C4" s="18" t="s">
        <v>5</v>
      </c>
      <c r="D4" s="19"/>
      <c r="E4" s="19"/>
      <c r="F4" s="19"/>
      <c r="G4" s="20"/>
      <c r="H4" s="21" t="s">
        <v>6</v>
      </c>
      <c r="I4" s="22" t="s">
        <v>7</v>
      </c>
      <c r="J4" s="22"/>
      <c r="K4" s="22"/>
      <c r="L4" s="22"/>
      <c r="M4" s="22"/>
      <c r="N4" s="22"/>
      <c r="O4" s="23"/>
      <c r="P4" s="24" t="s">
        <v>8</v>
      </c>
      <c r="Q4" s="25" t="s">
        <v>9</v>
      </c>
      <c r="R4" s="26" t="s">
        <v>10</v>
      </c>
      <c r="T4" s="6"/>
    </row>
    <row r="5" spans="1:22" ht="15" customHeight="1" x14ac:dyDescent="0.15">
      <c r="A5" s="16"/>
      <c r="B5" s="17"/>
      <c r="C5" s="27"/>
      <c r="D5" s="18" t="s">
        <v>11</v>
      </c>
      <c r="E5" s="20"/>
      <c r="F5" s="28" t="s">
        <v>12</v>
      </c>
      <c r="G5" s="29"/>
      <c r="H5" s="30"/>
      <c r="I5" s="31"/>
      <c r="J5" s="18" t="s">
        <v>11</v>
      </c>
      <c r="K5" s="19"/>
      <c r="L5" s="20"/>
      <c r="M5" s="19" t="s">
        <v>12</v>
      </c>
      <c r="N5" s="19"/>
      <c r="O5" s="20"/>
      <c r="P5" s="32"/>
      <c r="Q5" s="33"/>
      <c r="R5" s="34"/>
      <c r="T5" s="6"/>
    </row>
    <row r="6" spans="1:22" ht="54.75" customHeight="1" x14ac:dyDescent="0.15">
      <c r="A6" s="16"/>
      <c r="B6" s="17"/>
      <c r="C6" s="35"/>
      <c r="D6" s="35"/>
      <c r="E6" s="36" t="s">
        <v>13</v>
      </c>
      <c r="F6" s="37"/>
      <c r="G6" s="38" t="s">
        <v>14</v>
      </c>
      <c r="H6" s="30"/>
      <c r="I6" s="37"/>
      <c r="J6" s="35"/>
      <c r="K6" s="38" t="s">
        <v>13</v>
      </c>
      <c r="L6" s="39" t="s">
        <v>15</v>
      </c>
      <c r="M6" s="37"/>
      <c r="N6" s="38" t="s">
        <v>16</v>
      </c>
      <c r="O6" s="40" t="s">
        <v>17</v>
      </c>
      <c r="P6" s="32"/>
      <c r="Q6" s="33"/>
      <c r="R6" s="34"/>
      <c r="T6" s="41"/>
      <c r="U6" s="42"/>
      <c r="V6" s="42"/>
    </row>
    <row r="7" spans="1:22" ht="12.75" customHeight="1" x14ac:dyDescent="0.15">
      <c r="A7" s="43"/>
      <c r="B7" s="44"/>
      <c r="C7" s="45" t="s">
        <v>18</v>
      </c>
      <c r="D7" s="45"/>
      <c r="E7" s="46"/>
      <c r="F7" s="47"/>
      <c r="G7" s="46"/>
      <c r="H7" s="48" t="s">
        <v>19</v>
      </c>
      <c r="I7" s="47" t="s">
        <v>20</v>
      </c>
      <c r="J7" s="49"/>
      <c r="K7" s="50"/>
      <c r="L7" s="46" t="s">
        <v>21</v>
      </c>
      <c r="M7" s="51"/>
      <c r="N7" s="51"/>
      <c r="O7" s="46" t="s">
        <v>21</v>
      </c>
      <c r="P7" s="52" t="s">
        <v>22</v>
      </c>
      <c r="Q7" s="53" t="s">
        <v>20</v>
      </c>
      <c r="R7" s="54"/>
      <c r="T7" s="41" t="s">
        <v>23</v>
      </c>
      <c r="U7" s="42"/>
      <c r="V7" s="42"/>
    </row>
    <row r="8" spans="1:22" ht="22.5" customHeight="1" x14ac:dyDescent="0.15">
      <c r="A8" s="55" t="s">
        <v>24</v>
      </c>
      <c r="B8" s="56"/>
      <c r="C8" s="57">
        <f>D8+F8</f>
        <v>88181</v>
      </c>
      <c r="D8" s="58">
        <v>88181</v>
      </c>
      <c r="E8" s="59">
        <v>5448</v>
      </c>
      <c r="F8" s="60"/>
      <c r="G8" s="59"/>
      <c r="H8" s="61">
        <f>C8*100/T8</f>
        <v>4.2972505802781926</v>
      </c>
      <c r="I8" s="62">
        <f>J8+M8</f>
        <v>97165</v>
      </c>
      <c r="J8" s="58">
        <v>97165</v>
      </c>
      <c r="K8" s="63">
        <v>56961</v>
      </c>
      <c r="L8" s="59"/>
      <c r="M8" s="60"/>
      <c r="N8" s="64"/>
      <c r="O8" s="59"/>
      <c r="P8" s="65">
        <f>I8/T8</f>
        <v>4.7350603036111015E-2</v>
      </c>
      <c r="Q8" s="66">
        <v>6</v>
      </c>
      <c r="R8" s="67">
        <v>1</v>
      </c>
      <c r="T8" s="68">
        <v>2052033</v>
      </c>
      <c r="U8" s="69" t="s">
        <v>25</v>
      </c>
      <c r="V8" s="70"/>
    </row>
    <row r="9" spans="1:22" ht="22.5" customHeight="1" x14ac:dyDescent="0.15">
      <c r="A9" s="71" t="s">
        <v>26</v>
      </c>
      <c r="B9" s="56"/>
      <c r="C9" s="57">
        <f>D9+F9</f>
        <v>35156</v>
      </c>
      <c r="D9" s="58">
        <v>35156</v>
      </c>
      <c r="E9" s="59">
        <v>3621</v>
      </c>
      <c r="F9" s="60"/>
      <c r="G9" s="59"/>
      <c r="H9" s="72">
        <f>C9*100/T9</f>
        <v>9.5007742552691248</v>
      </c>
      <c r="I9" s="62">
        <f>J9+M9</f>
        <v>720153</v>
      </c>
      <c r="J9" s="58">
        <v>720153</v>
      </c>
      <c r="K9" s="63">
        <v>237072</v>
      </c>
      <c r="L9" s="59">
        <v>18207</v>
      </c>
      <c r="M9" s="60"/>
      <c r="N9" s="64"/>
      <c r="O9" s="59"/>
      <c r="P9" s="73">
        <f>(I9+I10)/T9</f>
        <v>3.8444030667535056</v>
      </c>
      <c r="Q9" s="74">
        <v>8027</v>
      </c>
      <c r="R9" s="59">
        <v>48</v>
      </c>
      <c r="T9" s="75">
        <v>370033</v>
      </c>
      <c r="U9" s="76" t="s">
        <v>27</v>
      </c>
      <c r="V9" s="70"/>
    </row>
    <row r="10" spans="1:22" ht="22.5" customHeight="1" x14ac:dyDescent="0.15">
      <c r="A10" s="71" t="s">
        <v>28</v>
      </c>
      <c r="B10" s="56"/>
      <c r="C10" s="57">
        <f>D10+F10</f>
        <v>25107</v>
      </c>
      <c r="D10" s="58">
        <v>21154</v>
      </c>
      <c r="E10" s="59">
        <v>2941</v>
      </c>
      <c r="F10" s="74">
        <v>3953</v>
      </c>
      <c r="G10" s="77">
        <v>600</v>
      </c>
      <c r="H10" s="78"/>
      <c r="I10" s="62">
        <f>J10+M10</f>
        <v>702403</v>
      </c>
      <c r="J10" s="58">
        <v>581453</v>
      </c>
      <c r="K10" s="63">
        <v>225757</v>
      </c>
      <c r="L10" s="59"/>
      <c r="M10" s="74">
        <v>120950</v>
      </c>
      <c r="N10" s="63">
        <v>38750</v>
      </c>
      <c r="O10" s="59"/>
      <c r="P10" s="79"/>
      <c r="Q10" s="74">
        <v>4252</v>
      </c>
      <c r="R10" s="59">
        <v>34</v>
      </c>
      <c r="T10" s="75"/>
      <c r="U10" s="76" t="s">
        <v>29</v>
      </c>
      <c r="V10" s="70"/>
    </row>
    <row r="11" spans="1:22" ht="22.5" customHeight="1" x14ac:dyDescent="0.15">
      <c r="A11" s="80" t="s">
        <v>30</v>
      </c>
      <c r="B11" s="81"/>
      <c r="C11" s="57">
        <f t="shared" ref="C11:C74" si="0">D11+F11</f>
        <v>55512</v>
      </c>
      <c r="D11" s="58">
        <v>55512</v>
      </c>
      <c r="E11" s="59">
        <v>3114</v>
      </c>
      <c r="F11" s="60"/>
      <c r="G11" s="59"/>
      <c r="H11" s="72">
        <f>(C11+C12+C13+C14+C15+C16+C17+C18+C19+C20+C21)*100/T11</f>
        <v>52.664045383737495</v>
      </c>
      <c r="I11" s="62">
        <f>J11+M11</f>
        <v>517072</v>
      </c>
      <c r="J11" s="58">
        <v>517072</v>
      </c>
      <c r="K11" s="63">
        <v>174072</v>
      </c>
      <c r="L11" s="59">
        <v>32937</v>
      </c>
      <c r="M11" s="60"/>
      <c r="N11" s="64"/>
      <c r="O11" s="59"/>
      <c r="P11" s="82">
        <f>(I11+I12+I13+I14+I15+I16+I17+I18+I19+I20+I21)/T11</f>
        <v>6.3484251476554237</v>
      </c>
      <c r="Q11" s="74">
        <v>25682</v>
      </c>
      <c r="R11" s="59">
        <v>58</v>
      </c>
      <c r="T11" s="75">
        <v>240086</v>
      </c>
      <c r="U11" s="69" t="s">
        <v>31</v>
      </c>
      <c r="V11" s="70"/>
    </row>
    <row r="12" spans="1:22" ht="22.5" customHeight="1" x14ac:dyDescent="0.15">
      <c r="A12" s="83"/>
      <c r="B12" s="84" t="s">
        <v>32</v>
      </c>
      <c r="C12" s="57">
        <f t="shared" si="0"/>
        <v>7317</v>
      </c>
      <c r="D12" s="58">
        <v>7317</v>
      </c>
      <c r="E12" s="59">
        <v>754</v>
      </c>
      <c r="F12" s="60"/>
      <c r="G12" s="59"/>
      <c r="H12" s="85"/>
      <c r="I12" s="62">
        <f t="shared" ref="I12:I75" si="1">J12+M12</f>
        <v>79786</v>
      </c>
      <c r="J12" s="86">
        <v>79786</v>
      </c>
      <c r="K12" s="63">
        <v>34031</v>
      </c>
      <c r="L12" s="59">
        <v>334</v>
      </c>
      <c r="M12" s="60"/>
      <c r="N12" s="64"/>
      <c r="O12" s="59"/>
      <c r="P12" s="87"/>
      <c r="Q12" s="74"/>
      <c r="R12" s="59"/>
      <c r="T12" s="75"/>
      <c r="U12" s="88"/>
      <c r="V12" s="89" t="s">
        <v>32</v>
      </c>
    </row>
    <row r="13" spans="1:22" ht="22.5" customHeight="1" x14ac:dyDescent="0.15">
      <c r="A13" s="83"/>
      <c r="B13" s="90" t="s">
        <v>33</v>
      </c>
      <c r="C13" s="57">
        <f t="shared" si="0"/>
        <v>5240</v>
      </c>
      <c r="D13" s="58">
        <v>5240</v>
      </c>
      <c r="E13" s="59">
        <v>640</v>
      </c>
      <c r="F13" s="60"/>
      <c r="G13" s="59"/>
      <c r="H13" s="85"/>
      <c r="I13" s="62">
        <f t="shared" si="1"/>
        <v>78286</v>
      </c>
      <c r="J13" s="58">
        <v>78286</v>
      </c>
      <c r="K13" s="63">
        <v>37692</v>
      </c>
      <c r="L13" s="59">
        <v>209</v>
      </c>
      <c r="M13" s="60"/>
      <c r="N13" s="64"/>
      <c r="O13" s="59"/>
      <c r="P13" s="87"/>
      <c r="Q13" s="74"/>
      <c r="R13" s="59"/>
      <c r="T13" s="75"/>
      <c r="U13" s="88"/>
      <c r="V13" s="89" t="s">
        <v>34</v>
      </c>
    </row>
    <row r="14" spans="1:22" ht="22.5" customHeight="1" x14ac:dyDescent="0.15">
      <c r="A14" s="83"/>
      <c r="B14" s="91" t="s">
        <v>35</v>
      </c>
      <c r="C14" s="57">
        <f t="shared" si="0"/>
        <v>19596</v>
      </c>
      <c r="D14" s="58">
        <v>19596</v>
      </c>
      <c r="E14" s="59">
        <v>1412</v>
      </c>
      <c r="F14" s="60"/>
      <c r="G14" s="59"/>
      <c r="H14" s="85"/>
      <c r="I14" s="62">
        <f t="shared" si="1"/>
        <v>259518</v>
      </c>
      <c r="J14" s="58">
        <v>259518</v>
      </c>
      <c r="K14" s="63">
        <v>108455</v>
      </c>
      <c r="L14" s="77">
        <v>5192</v>
      </c>
      <c r="M14" s="60"/>
      <c r="N14" s="64"/>
      <c r="O14" s="59"/>
      <c r="P14" s="87"/>
      <c r="Q14" s="74"/>
      <c r="R14" s="59"/>
      <c r="T14" s="75"/>
      <c r="U14" s="88"/>
      <c r="V14" s="89" t="s">
        <v>36</v>
      </c>
    </row>
    <row r="15" spans="1:22" ht="22.5" customHeight="1" x14ac:dyDescent="0.15">
      <c r="A15" s="83"/>
      <c r="B15" s="92" t="s">
        <v>37</v>
      </c>
      <c r="C15" s="57">
        <f t="shared" si="0"/>
        <v>5663</v>
      </c>
      <c r="D15" s="58">
        <v>5663</v>
      </c>
      <c r="E15" s="59">
        <v>593</v>
      </c>
      <c r="F15" s="60"/>
      <c r="G15" s="59"/>
      <c r="H15" s="85"/>
      <c r="I15" s="62">
        <f t="shared" si="1"/>
        <v>78806</v>
      </c>
      <c r="J15" s="58">
        <v>78806</v>
      </c>
      <c r="K15" s="63">
        <v>34649</v>
      </c>
      <c r="L15" s="59">
        <v>328</v>
      </c>
      <c r="M15" s="60"/>
      <c r="N15" s="64"/>
      <c r="O15" s="59"/>
      <c r="P15" s="87"/>
      <c r="Q15" s="74"/>
      <c r="R15" s="59"/>
      <c r="T15" s="75"/>
      <c r="U15" s="88"/>
      <c r="V15" s="89" t="s">
        <v>37</v>
      </c>
    </row>
    <row r="16" spans="1:22" ht="22.5" customHeight="1" x14ac:dyDescent="0.15">
      <c r="A16" s="93"/>
      <c r="B16" s="92" t="s">
        <v>38</v>
      </c>
      <c r="C16" s="57">
        <f t="shared" si="0"/>
        <v>4335</v>
      </c>
      <c r="D16" s="58">
        <v>4335</v>
      </c>
      <c r="E16" s="59">
        <v>544</v>
      </c>
      <c r="F16" s="60"/>
      <c r="G16" s="59"/>
      <c r="H16" s="85"/>
      <c r="I16" s="62">
        <f t="shared" si="1"/>
        <v>83137</v>
      </c>
      <c r="J16" s="58">
        <v>83137</v>
      </c>
      <c r="K16" s="63">
        <v>42852</v>
      </c>
      <c r="L16" s="59">
        <v>174</v>
      </c>
      <c r="M16" s="60"/>
      <c r="N16" s="64"/>
      <c r="O16" s="59"/>
      <c r="P16" s="87"/>
      <c r="Q16" s="74"/>
      <c r="R16" s="59"/>
      <c r="T16" s="75"/>
      <c r="U16" s="88"/>
      <c r="V16" s="89" t="s">
        <v>38</v>
      </c>
    </row>
    <row r="17" spans="1:22" ht="22.5" customHeight="1" x14ac:dyDescent="0.15">
      <c r="A17" s="93"/>
      <c r="B17" s="94" t="s">
        <v>39</v>
      </c>
      <c r="C17" s="57">
        <f t="shared" si="0"/>
        <v>1802</v>
      </c>
      <c r="D17" s="58">
        <v>1802</v>
      </c>
      <c r="E17" s="59">
        <v>246</v>
      </c>
      <c r="F17" s="60"/>
      <c r="G17" s="59"/>
      <c r="H17" s="85"/>
      <c r="I17" s="62">
        <f t="shared" si="1"/>
        <v>50915</v>
      </c>
      <c r="J17" s="58">
        <v>50915</v>
      </c>
      <c r="K17" s="63">
        <v>22663</v>
      </c>
      <c r="L17" s="59">
        <v>82</v>
      </c>
      <c r="M17" s="60"/>
      <c r="N17" s="64"/>
      <c r="O17" s="59"/>
      <c r="P17" s="87"/>
      <c r="Q17" s="74"/>
      <c r="R17" s="59"/>
      <c r="T17" s="75"/>
      <c r="U17" s="88"/>
      <c r="V17" s="89" t="s">
        <v>40</v>
      </c>
    </row>
    <row r="18" spans="1:22" ht="22.5" customHeight="1" x14ac:dyDescent="0.15">
      <c r="A18" s="93"/>
      <c r="B18" s="94" t="s">
        <v>41</v>
      </c>
      <c r="C18" s="57">
        <f t="shared" si="0"/>
        <v>4579</v>
      </c>
      <c r="D18" s="58">
        <v>4579</v>
      </c>
      <c r="E18" s="59">
        <v>463</v>
      </c>
      <c r="F18" s="60"/>
      <c r="G18" s="59"/>
      <c r="H18" s="85"/>
      <c r="I18" s="62">
        <f t="shared" si="1"/>
        <v>69983</v>
      </c>
      <c r="J18" s="58">
        <v>69983</v>
      </c>
      <c r="K18" s="63">
        <v>33297</v>
      </c>
      <c r="L18" s="59">
        <v>248</v>
      </c>
      <c r="M18" s="60"/>
      <c r="N18" s="64"/>
      <c r="O18" s="59"/>
      <c r="P18" s="87"/>
      <c r="Q18" s="74"/>
      <c r="R18" s="59"/>
      <c r="T18" s="75"/>
      <c r="U18" s="88"/>
      <c r="V18" s="89" t="s">
        <v>41</v>
      </c>
    </row>
    <row r="19" spans="1:22" ht="22.5" customHeight="1" x14ac:dyDescent="0.15">
      <c r="A19" s="93"/>
      <c r="B19" s="94" t="s">
        <v>42</v>
      </c>
      <c r="C19" s="57">
        <f t="shared" si="0"/>
        <v>8067</v>
      </c>
      <c r="D19" s="58">
        <v>8067</v>
      </c>
      <c r="E19" s="59">
        <v>983</v>
      </c>
      <c r="F19" s="60"/>
      <c r="G19" s="59"/>
      <c r="H19" s="85"/>
      <c r="I19" s="62">
        <f t="shared" si="1"/>
        <v>97023</v>
      </c>
      <c r="J19" s="58">
        <v>97023</v>
      </c>
      <c r="K19" s="63">
        <v>43291</v>
      </c>
      <c r="L19" s="59">
        <v>317</v>
      </c>
      <c r="M19" s="60"/>
      <c r="N19" s="64"/>
      <c r="O19" s="59"/>
      <c r="P19" s="87"/>
      <c r="Q19" s="74"/>
      <c r="R19" s="59"/>
      <c r="T19" s="75"/>
      <c r="U19" s="88"/>
      <c r="V19" s="89" t="s">
        <v>42</v>
      </c>
    </row>
    <row r="20" spans="1:22" ht="22.5" customHeight="1" x14ac:dyDescent="0.15">
      <c r="A20" s="83"/>
      <c r="B20" s="91" t="s">
        <v>43</v>
      </c>
      <c r="C20" s="57">
        <f>D20+F20</f>
        <v>11195</v>
      </c>
      <c r="D20" s="58">
        <v>11195</v>
      </c>
      <c r="E20" s="59">
        <v>772</v>
      </c>
      <c r="F20" s="60"/>
      <c r="G20" s="59"/>
      <c r="H20" s="85"/>
      <c r="I20" s="62">
        <f>J20+M20</f>
        <v>109338</v>
      </c>
      <c r="J20" s="58">
        <v>109338</v>
      </c>
      <c r="K20" s="63">
        <v>52535</v>
      </c>
      <c r="L20" s="59">
        <v>830</v>
      </c>
      <c r="M20" s="60"/>
      <c r="N20" s="64"/>
      <c r="O20" s="59"/>
      <c r="P20" s="87"/>
      <c r="Q20" s="74"/>
      <c r="R20" s="59"/>
      <c r="T20" s="75"/>
      <c r="U20" s="88"/>
      <c r="V20" s="89" t="s">
        <v>42</v>
      </c>
    </row>
    <row r="21" spans="1:22" ht="22.5" customHeight="1" x14ac:dyDescent="0.15">
      <c r="A21" s="95"/>
      <c r="B21" s="91" t="s">
        <v>44</v>
      </c>
      <c r="C21" s="57">
        <f t="shared" si="0"/>
        <v>3133</v>
      </c>
      <c r="D21" s="58">
        <v>3133</v>
      </c>
      <c r="E21" s="59">
        <v>624</v>
      </c>
      <c r="F21" s="60"/>
      <c r="G21" s="59"/>
      <c r="H21" s="78"/>
      <c r="I21" s="62">
        <f t="shared" si="1"/>
        <v>100304</v>
      </c>
      <c r="J21" s="58">
        <v>100304</v>
      </c>
      <c r="K21" s="63">
        <v>50676</v>
      </c>
      <c r="L21" s="59">
        <v>276</v>
      </c>
      <c r="M21" s="60"/>
      <c r="N21" s="64"/>
      <c r="O21" s="59"/>
      <c r="P21" s="96"/>
      <c r="Q21" s="74"/>
      <c r="R21" s="59"/>
      <c r="T21" s="75"/>
      <c r="U21" s="88"/>
      <c r="V21" s="89" t="s">
        <v>43</v>
      </c>
    </row>
    <row r="22" spans="1:22" ht="22.5" customHeight="1" x14ac:dyDescent="0.15">
      <c r="A22" s="71" t="s">
        <v>45</v>
      </c>
      <c r="B22" s="56"/>
      <c r="C22" s="57">
        <f>D22</f>
        <v>21420</v>
      </c>
      <c r="D22" s="86">
        <v>21420</v>
      </c>
      <c r="E22" s="97"/>
      <c r="F22" s="60"/>
      <c r="G22" s="59"/>
      <c r="H22" s="72">
        <f>(C22+C23+C24)*100/T22</f>
        <v>20.317980043743287</v>
      </c>
      <c r="I22" s="62">
        <f>J22+M22</f>
        <v>357207</v>
      </c>
      <c r="J22" s="58">
        <v>346997</v>
      </c>
      <c r="K22" s="63">
        <v>122782</v>
      </c>
      <c r="L22" s="59">
        <v>0</v>
      </c>
      <c r="M22" s="74">
        <v>10210</v>
      </c>
      <c r="N22" s="64" t="s">
        <v>46</v>
      </c>
      <c r="O22" s="59">
        <v>0</v>
      </c>
      <c r="P22" s="82">
        <f>(I22+I23+I24+I25)/T22</f>
        <v>4.3535764666295664</v>
      </c>
      <c r="Q22" s="74">
        <v>8240</v>
      </c>
      <c r="R22" s="59">
        <v>91</v>
      </c>
      <c r="T22" s="75">
        <v>154538</v>
      </c>
      <c r="U22" s="76" t="s">
        <v>45</v>
      </c>
      <c r="V22" s="76"/>
    </row>
    <row r="23" spans="1:22" ht="22.5" customHeight="1" x14ac:dyDescent="0.15">
      <c r="A23" s="71" t="s">
        <v>47</v>
      </c>
      <c r="B23" s="56"/>
      <c r="C23" s="57">
        <f>D23</f>
        <v>5353</v>
      </c>
      <c r="D23" s="58">
        <v>5353</v>
      </c>
      <c r="E23" s="97" t="s">
        <v>48</v>
      </c>
      <c r="F23" s="60" t="s">
        <v>48</v>
      </c>
      <c r="G23" s="59" t="s">
        <v>48</v>
      </c>
      <c r="H23" s="85"/>
      <c r="I23" s="62">
        <f t="shared" si="1"/>
        <v>176181</v>
      </c>
      <c r="J23" s="58">
        <v>160757</v>
      </c>
      <c r="K23" s="63">
        <v>65980</v>
      </c>
      <c r="L23" s="59"/>
      <c r="M23" s="74">
        <v>15424</v>
      </c>
      <c r="N23" s="63">
        <v>7642</v>
      </c>
      <c r="O23" s="59"/>
      <c r="P23" s="87"/>
      <c r="Q23" s="74">
        <v>8979</v>
      </c>
      <c r="R23" s="59">
        <v>46</v>
      </c>
      <c r="T23" s="75"/>
      <c r="U23" s="76" t="s">
        <v>49</v>
      </c>
      <c r="V23" s="70"/>
    </row>
    <row r="24" spans="1:22" ht="22.5" customHeight="1" x14ac:dyDescent="0.15">
      <c r="A24" s="98" t="s">
        <v>50</v>
      </c>
      <c r="B24" s="99"/>
      <c r="C24" s="57">
        <f t="shared" si="0"/>
        <v>4626</v>
      </c>
      <c r="D24" s="58">
        <v>4626</v>
      </c>
      <c r="E24" s="59">
        <v>327</v>
      </c>
      <c r="F24" s="60"/>
      <c r="G24" s="59"/>
      <c r="H24" s="78"/>
      <c r="I24" s="62">
        <f>J24+M24</f>
        <v>79023</v>
      </c>
      <c r="J24" s="58">
        <v>79023</v>
      </c>
      <c r="K24" s="63">
        <v>16617</v>
      </c>
      <c r="L24" s="59">
        <v>874</v>
      </c>
      <c r="M24" s="60"/>
      <c r="N24" s="64"/>
      <c r="O24" s="59"/>
      <c r="P24" s="87"/>
      <c r="Q24" s="74">
        <v>0</v>
      </c>
      <c r="R24" s="59">
        <v>0</v>
      </c>
      <c r="T24" s="75"/>
      <c r="U24" s="76" t="s">
        <v>51</v>
      </c>
      <c r="V24" s="70"/>
    </row>
    <row r="25" spans="1:22" ht="22.5" customHeight="1" x14ac:dyDescent="0.15">
      <c r="A25" s="71" t="s">
        <v>52</v>
      </c>
      <c r="B25" s="100"/>
      <c r="C25" s="57">
        <f t="shared" si="0"/>
        <v>2628</v>
      </c>
      <c r="D25" s="58">
        <v>2628</v>
      </c>
      <c r="E25" s="59">
        <v>363</v>
      </c>
      <c r="F25" s="60"/>
      <c r="G25" s="59"/>
      <c r="H25" s="101"/>
      <c r="I25" s="62">
        <f t="shared" si="1"/>
        <v>60382</v>
      </c>
      <c r="J25" s="58">
        <v>60382</v>
      </c>
      <c r="K25" s="102">
        <v>22026</v>
      </c>
      <c r="L25" s="59"/>
      <c r="M25" s="60"/>
      <c r="N25" s="64"/>
      <c r="O25" s="59"/>
      <c r="P25" s="96"/>
      <c r="Q25" s="74">
        <v>1007</v>
      </c>
      <c r="R25" s="59">
        <v>23</v>
      </c>
      <c r="T25" s="75"/>
      <c r="U25" s="76" t="s">
        <v>53</v>
      </c>
      <c r="V25" s="70"/>
    </row>
    <row r="26" spans="1:22" ht="22.5" customHeight="1" x14ac:dyDescent="0.15">
      <c r="A26" s="71" t="s">
        <v>54</v>
      </c>
      <c r="B26" s="99"/>
      <c r="C26" s="57">
        <f t="shared" si="0"/>
        <v>31896</v>
      </c>
      <c r="D26" s="58">
        <v>31896</v>
      </c>
      <c r="E26" s="59">
        <v>2076</v>
      </c>
      <c r="F26" s="60"/>
      <c r="G26" s="59"/>
      <c r="H26" s="61">
        <f>C26*100/T26</f>
        <v>65.849126718691934</v>
      </c>
      <c r="I26" s="62">
        <f t="shared" si="1"/>
        <v>272104</v>
      </c>
      <c r="J26" s="58">
        <v>272104</v>
      </c>
      <c r="K26" s="63">
        <v>147043</v>
      </c>
      <c r="L26" s="59"/>
      <c r="M26" s="60"/>
      <c r="N26" s="64"/>
      <c r="O26" s="59"/>
      <c r="P26" s="65">
        <f>I26/T26</f>
        <v>5.6175729798918201</v>
      </c>
      <c r="Q26" s="74">
        <v>3218</v>
      </c>
      <c r="R26" s="59">
        <v>40</v>
      </c>
      <c r="T26" s="68">
        <v>48438</v>
      </c>
      <c r="U26" s="76" t="s">
        <v>55</v>
      </c>
      <c r="V26" s="70"/>
    </row>
    <row r="27" spans="1:22" ht="22.5" customHeight="1" x14ac:dyDescent="0.15">
      <c r="A27" s="80" t="s">
        <v>56</v>
      </c>
      <c r="B27" s="103"/>
      <c r="C27" s="57">
        <f t="shared" si="0"/>
        <v>22824</v>
      </c>
      <c r="D27" s="58">
        <v>22824</v>
      </c>
      <c r="E27" s="59">
        <v>2533</v>
      </c>
      <c r="F27" s="60">
        <v>0</v>
      </c>
      <c r="G27" s="59">
        <v>0</v>
      </c>
      <c r="H27" s="72">
        <f>(C27+C28+C29+C30+C31+C32+C33+C34+C35+C36+C37+C38+C39+C40+C41+C42+C43+C44+C45)*100/T27</f>
        <v>36.679905331694584</v>
      </c>
      <c r="I27" s="62">
        <f t="shared" si="1"/>
        <v>362611</v>
      </c>
      <c r="J27" s="58">
        <v>362611</v>
      </c>
      <c r="K27" s="63">
        <v>116570</v>
      </c>
      <c r="L27" s="59">
        <v>226</v>
      </c>
      <c r="M27" s="60">
        <v>0</v>
      </c>
      <c r="N27" s="64">
        <v>0</v>
      </c>
      <c r="O27" s="59">
        <v>0</v>
      </c>
      <c r="P27" s="73">
        <f>(I27+I28+I29+I30+I31+I32+I33+I34+I35+I36+I37+I38+I39+I40+I41+I42+I43+I44+I45)/T27</f>
        <v>7.4456419059614625</v>
      </c>
      <c r="Q27" s="74">
        <v>12430</v>
      </c>
      <c r="R27" s="59">
        <v>73</v>
      </c>
      <c r="T27" s="75">
        <v>98449</v>
      </c>
      <c r="U27" s="69" t="s">
        <v>57</v>
      </c>
      <c r="V27" s="70"/>
    </row>
    <row r="28" spans="1:22" ht="22.5" customHeight="1" x14ac:dyDescent="0.15">
      <c r="A28" s="93"/>
      <c r="B28" s="104" t="s">
        <v>58</v>
      </c>
      <c r="C28" s="57">
        <f t="shared" si="0"/>
        <v>270</v>
      </c>
      <c r="D28" s="58">
        <v>270</v>
      </c>
      <c r="E28" s="59">
        <v>159</v>
      </c>
      <c r="F28" s="60"/>
      <c r="G28" s="59"/>
      <c r="H28" s="85"/>
      <c r="I28" s="62">
        <f t="shared" si="1"/>
        <v>7956</v>
      </c>
      <c r="J28" s="58">
        <v>7956</v>
      </c>
      <c r="K28" s="63">
        <v>4055</v>
      </c>
      <c r="L28" s="59"/>
      <c r="M28" s="60"/>
      <c r="N28" s="64"/>
      <c r="O28" s="59"/>
      <c r="P28" s="105"/>
      <c r="Q28" s="74">
        <v>0</v>
      </c>
      <c r="R28" s="59">
        <v>0</v>
      </c>
      <c r="T28" s="75"/>
      <c r="U28" s="88"/>
      <c r="V28" s="88" t="s">
        <v>59</v>
      </c>
    </row>
    <row r="29" spans="1:22" ht="22.5" customHeight="1" x14ac:dyDescent="0.15">
      <c r="A29" s="93"/>
      <c r="B29" s="104" t="s">
        <v>60</v>
      </c>
      <c r="C29" s="57">
        <f t="shared" si="0"/>
        <v>164</v>
      </c>
      <c r="D29" s="58">
        <v>164</v>
      </c>
      <c r="E29" s="59">
        <v>77</v>
      </c>
      <c r="F29" s="60"/>
      <c r="G29" s="59"/>
      <c r="H29" s="85"/>
      <c r="I29" s="62">
        <f t="shared" si="1"/>
        <v>3936</v>
      </c>
      <c r="J29" s="58">
        <v>3936</v>
      </c>
      <c r="K29" s="63">
        <v>1740</v>
      </c>
      <c r="L29" s="59"/>
      <c r="M29" s="60"/>
      <c r="N29" s="64"/>
      <c r="O29" s="59"/>
      <c r="P29" s="105"/>
      <c r="Q29" s="74">
        <v>301</v>
      </c>
      <c r="R29" s="59" t="s">
        <v>48</v>
      </c>
      <c r="T29" s="75"/>
      <c r="U29" s="88"/>
      <c r="V29" s="88" t="s">
        <v>61</v>
      </c>
    </row>
    <row r="30" spans="1:22" ht="22.5" customHeight="1" x14ac:dyDescent="0.15">
      <c r="A30" s="93"/>
      <c r="B30" s="104" t="s">
        <v>62</v>
      </c>
      <c r="C30" s="57">
        <f t="shared" si="0"/>
        <v>170</v>
      </c>
      <c r="D30" s="58">
        <v>170</v>
      </c>
      <c r="E30" s="59">
        <v>74</v>
      </c>
      <c r="F30" s="60"/>
      <c r="G30" s="59"/>
      <c r="H30" s="85"/>
      <c r="I30" s="62">
        <f t="shared" si="1"/>
        <v>5491</v>
      </c>
      <c r="J30" s="86">
        <v>5491</v>
      </c>
      <c r="K30" s="63">
        <v>2734</v>
      </c>
      <c r="L30" s="59"/>
      <c r="M30" s="60"/>
      <c r="N30" s="64"/>
      <c r="O30" s="59"/>
      <c r="P30" s="105"/>
      <c r="Q30" s="74">
        <v>251</v>
      </c>
      <c r="R30" s="59">
        <v>3</v>
      </c>
      <c r="T30" s="75"/>
      <c r="U30" s="88"/>
      <c r="V30" s="88" t="s">
        <v>63</v>
      </c>
    </row>
    <row r="31" spans="1:22" ht="22.5" customHeight="1" x14ac:dyDescent="0.15">
      <c r="A31" s="93"/>
      <c r="B31" s="106" t="s">
        <v>64</v>
      </c>
      <c r="C31" s="57">
        <f t="shared" si="0"/>
        <v>159</v>
      </c>
      <c r="D31" s="58">
        <v>159</v>
      </c>
      <c r="E31" s="59">
        <v>86</v>
      </c>
      <c r="F31" s="60"/>
      <c r="G31" s="59"/>
      <c r="H31" s="85"/>
      <c r="I31" s="62">
        <f t="shared" si="1"/>
        <v>5024</v>
      </c>
      <c r="J31" s="58">
        <v>5024</v>
      </c>
      <c r="K31" s="63">
        <v>2827</v>
      </c>
      <c r="L31" s="59"/>
      <c r="M31" s="60"/>
      <c r="N31" s="64"/>
      <c r="O31" s="59"/>
      <c r="P31" s="105"/>
      <c r="Q31" s="74">
        <v>637</v>
      </c>
      <c r="R31" s="59" t="s">
        <v>65</v>
      </c>
      <c r="T31" s="75"/>
      <c r="U31" s="88"/>
      <c r="V31" s="88" t="s">
        <v>66</v>
      </c>
    </row>
    <row r="32" spans="1:22" ht="22.5" customHeight="1" x14ac:dyDescent="0.15">
      <c r="A32" s="93"/>
      <c r="B32" s="104" t="s">
        <v>67</v>
      </c>
      <c r="C32" s="57">
        <f t="shared" si="0"/>
        <v>693</v>
      </c>
      <c r="D32" s="58">
        <v>693</v>
      </c>
      <c r="E32" s="59">
        <v>481</v>
      </c>
      <c r="F32" s="60"/>
      <c r="G32" s="59"/>
      <c r="H32" s="85"/>
      <c r="I32" s="62">
        <f t="shared" si="1"/>
        <v>14379</v>
      </c>
      <c r="J32" s="58">
        <v>14379</v>
      </c>
      <c r="K32" s="63">
        <v>7418</v>
      </c>
      <c r="L32" s="59"/>
      <c r="M32" s="60"/>
      <c r="N32" s="64"/>
      <c r="O32" s="59"/>
      <c r="P32" s="105"/>
      <c r="Q32" s="74">
        <v>1470</v>
      </c>
      <c r="R32" s="59">
        <v>13</v>
      </c>
      <c r="T32" s="75"/>
      <c r="U32" s="88"/>
      <c r="V32" s="88" t="s">
        <v>68</v>
      </c>
    </row>
    <row r="33" spans="1:22" ht="22.5" customHeight="1" x14ac:dyDescent="0.15">
      <c r="A33" s="93"/>
      <c r="B33" s="107" t="s">
        <v>69</v>
      </c>
      <c r="C33" s="57">
        <f t="shared" si="0"/>
        <v>400</v>
      </c>
      <c r="D33" s="58">
        <v>400</v>
      </c>
      <c r="E33" s="59">
        <v>272</v>
      </c>
      <c r="F33" s="60"/>
      <c r="G33" s="59"/>
      <c r="H33" s="85"/>
      <c r="I33" s="62">
        <f t="shared" si="1"/>
        <v>11316</v>
      </c>
      <c r="J33" s="58">
        <v>11316</v>
      </c>
      <c r="K33" s="63">
        <v>7457</v>
      </c>
      <c r="L33" s="59"/>
      <c r="M33" s="60"/>
      <c r="N33" s="64"/>
      <c r="O33" s="59"/>
      <c r="P33" s="105"/>
      <c r="Q33" s="74">
        <v>794</v>
      </c>
      <c r="R33" s="59">
        <v>5</v>
      </c>
      <c r="T33" s="75"/>
      <c r="U33" s="88"/>
      <c r="V33" s="88" t="s">
        <v>70</v>
      </c>
    </row>
    <row r="34" spans="1:22" ht="22.5" customHeight="1" x14ac:dyDescent="0.15">
      <c r="A34" s="93"/>
      <c r="B34" s="106" t="s">
        <v>71</v>
      </c>
      <c r="C34" s="57">
        <f t="shared" si="0"/>
        <v>111</v>
      </c>
      <c r="D34" s="58">
        <v>111</v>
      </c>
      <c r="E34" s="59">
        <v>43</v>
      </c>
      <c r="F34" s="60"/>
      <c r="G34" s="59"/>
      <c r="H34" s="85"/>
      <c r="I34" s="62">
        <f t="shared" si="1"/>
        <v>4836</v>
      </c>
      <c r="J34" s="58">
        <v>4836</v>
      </c>
      <c r="K34" s="63">
        <v>1949</v>
      </c>
      <c r="L34" s="59"/>
      <c r="M34" s="60"/>
      <c r="N34" s="64"/>
      <c r="O34" s="59"/>
      <c r="P34" s="105"/>
      <c r="Q34" s="74">
        <v>399</v>
      </c>
      <c r="R34" s="59">
        <v>4</v>
      </c>
      <c r="T34" s="75"/>
      <c r="U34" s="88"/>
      <c r="V34" s="88" t="s">
        <v>72</v>
      </c>
    </row>
    <row r="35" spans="1:22" ht="22.5" customHeight="1" x14ac:dyDescent="0.15">
      <c r="A35" s="93"/>
      <c r="B35" s="104" t="s">
        <v>73</v>
      </c>
      <c r="C35" s="57">
        <f t="shared" si="0"/>
        <v>158</v>
      </c>
      <c r="D35" s="58">
        <v>158</v>
      </c>
      <c r="E35" s="59">
        <v>86</v>
      </c>
      <c r="F35" s="60"/>
      <c r="G35" s="59"/>
      <c r="H35" s="85"/>
      <c r="I35" s="62">
        <f t="shared" si="1"/>
        <v>7501</v>
      </c>
      <c r="J35" s="58">
        <v>7501</v>
      </c>
      <c r="K35" s="63">
        <v>4812</v>
      </c>
      <c r="L35" s="59"/>
      <c r="M35" s="60"/>
      <c r="N35" s="64"/>
      <c r="O35" s="59"/>
      <c r="P35" s="105"/>
      <c r="Q35" s="74">
        <v>933</v>
      </c>
      <c r="R35" s="59">
        <v>8</v>
      </c>
      <c r="T35" s="75"/>
      <c r="U35" s="88"/>
      <c r="V35" s="88" t="s">
        <v>74</v>
      </c>
    </row>
    <row r="36" spans="1:22" ht="22.5" customHeight="1" x14ac:dyDescent="0.15">
      <c r="A36" s="93"/>
      <c r="B36" s="108" t="s">
        <v>75</v>
      </c>
      <c r="C36" s="57">
        <f t="shared" si="0"/>
        <v>190</v>
      </c>
      <c r="D36" s="58">
        <v>190</v>
      </c>
      <c r="E36" s="59">
        <v>98</v>
      </c>
      <c r="F36" s="60"/>
      <c r="G36" s="59"/>
      <c r="H36" s="85"/>
      <c r="I36" s="62">
        <f t="shared" si="1"/>
        <v>4586</v>
      </c>
      <c r="J36" s="58">
        <v>4586</v>
      </c>
      <c r="K36" s="63">
        <v>2019</v>
      </c>
      <c r="L36" s="59"/>
      <c r="M36" s="60"/>
      <c r="N36" s="64"/>
      <c r="O36" s="59"/>
      <c r="P36" s="105"/>
      <c r="Q36" s="109">
        <v>2984</v>
      </c>
      <c r="R36" s="59">
        <v>12</v>
      </c>
      <c r="T36" s="75"/>
      <c r="U36" s="88"/>
      <c r="V36" s="88" t="s">
        <v>76</v>
      </c>
    </row>
    <row r="37" spans="1:22" ht="22.5" customHeight="1" x14ac:dyDescent="0.15">
      <c r="A37" s="93"/>
      <c r="B37" s="104" t="s">
        <v>77</v>
      </c>
      <c r="C37" s="57">
        <f t="shared" si="0"/>
        <v>523</v>
      </c>
      <c r="D37" s="58">
        <v>523</v>
      </c>
      <c r="E37" s="59">
        <v>285</v>
      </c>
      <c r="F37" s="60"/>
      <c r="G37" s="59"/>
      <c r="H37" s="85"/>
      <c r="I37" s="62">
        <f t="shared" si="1"/>
        <v>18192</v>
      </c>
      <c r="J37" s="58">
        <v>18192</v>
      </c>
      <c r="K37" s="63">
        <v>8881</v>
      </c>
      <c r="L37" s="59"/>
      <c r="M37" s="60"/>
      <c r="N37" s="64"/>
      <c r="O37" s="59"/>
      <c r="P37" s="105"/>
      <c r="Q37" s="109">
        <v>751</v>
      </c>
      <c r="R37" s="59">
        <v>3</v>
      </c>
      <c r="T37" s="75"/>
      <c r="U37" s="88"/>
      <c r="V37" s="88" t="s">
        <v>78</v>
      </c>
    </row>
    <row r="38" spans="1:22" ht="22.5" customHeight="1" x14ac:dyDescent="0.15">
      <c r="A38" s="93"/>
      <c r="B38" s="108" t="s">
        <v>79</v>
      </c>
      <c r="C38" s="57">
        <f t="shared" si="0"/>
        <v>145</v>
      </c>
      <c r="D38" s="58">
        <v>145</v>
      </c>
      <c r="E38" s="59">
        <v>78</v>
      </c>
      <c r="F38" s="60"/>
      <c r="G38" s="59"/>
      <c r="H38" s="85"/>
      <c r="I38" s="62">
        <f t="shared" si="1"/>
        <v>4627</v>
      </c>
      <c r="J38" s="58">
        <v>4627</v>
      </c>
      <c r="K38" s="63">
        <v>2542</v>
      </c>
      <c r="L38" s="59"/>
      <c r="M38" s="60"/>
      <c r="N38" s="64"/>
      <c r="O38" s="59"/>
      <c r="P38" s="105"/>
      <c r="Q38" s="109">
        <v>1933</v>
      </c>
      <c r="R38" s="59">
        <v>7</v>
      </c>
      <c r="T38" s="75"/>
      <c r="U38" s="88"/>
      <c r="V38" s="88" t="s">
        <v>80</v>
      </c>
    </row>
    <row r="39" spans="1:22" ht="22.5" customHeight="1" x14ac:dyDescent="0.15">
      <c r="A39" s="93"/>
      <c r="B39" s="108" t="s">
        <v>81</v>
      </c>
      <c r="C39" s="57">
        <f t="shared" si="0"/>
        <v>147</v>
      </c>
      <c r="D39" s="58">
        <v>147</v>
      </c>
      <c r="E39" s="59">
        <v>81</v>
      </c>
      <c r="F39" s="60"/>
      <c r="G39" s="59"/>
      <c r="H39" s="85"/>
      <c r="I39" s="110">
        <f t="shared" si="1"/>
        <v>5192</v>
      </c>
      <c r="J39" s="58">
        <v>5192</v>
      </c>
      <c r="K39" s="63">
        <v>3478</v>
      </c>
      <c r="L39" s="59"/>
      <c r="M39" s="60"/>
      <c r="N39" s="64"/>
      <c r="O39" s="59"/>
      <c r="P39" s="105"/>
      <c r="Q39" s="110">
        <v>2697</v>
      </c>
      <c r="R39" s="59">
        <v>16</v>
      </c>
      <c r="T39" s="75"/>
      <c r="U39" s="88"/>
      <c r="V39" s="88" t="s">
        <v>82</v>
      </c>
    </row>
    <row r="40" spans="1:22" ht="22.5" customHeight="1" x14ac:dyDescent="0.15">
      <c r="A40" s="111"/>
      <c r="B40" s="111" t="s">
        <v>83</v>
      </c>
      <c r="C40" s="57">
        <f t="shared" si="0"/>
        <v>230</v>
      </c>
      <c r="D40" s="58">
        <v>230</v>
      </c>
      <c r="E40" s="59">
        <v>139</v>
      </c>
      <c r="F40" s="60"/>
      <c r="G40" s="59"/>
      <c r="H40" s="85"/>
      <c r="I40" s="110">
        <f t="shared" si="1"/>
        <v>8126</v>
      </c>
      <c r="J40" s="58">
        <v>8126</v>
      </c>
      <c r="K40" s="63">
        <v>5034</v>
      </c>
      <c r="L40" s="59"/>
      <c r="M40" s="60"/>
      <c r="N40" s="64"/>
      <c r="O40" s="59"/>
      <c r="P40" s="105"/>
      <c r="Q40" s="110">
        <v>2887</v>
      </c>
      <c r="R40" s="59">
        <v>11</v>
      </c>
      <c r="T40" s="75"/>
      <c r="U40" s="88"/>
      <c r="V40" s="88" t="s">
        <v>84</v>
      </c>
    </row>
    <row r="41" spans="1:22" ht="22.5" customHeight="1" x14ac:dyDescent="0.15">
      <c r="A41" s="93"/>
      <c r="B41" s="106" t="s">
        <v>85</v>
      </c>
      <c r="C41" s="57">
        <f t="shared" si="0"/>
        <v>1221</v>
      </c>
      <c r="D41" s="58">
        <v>1221</v>
      </c>
      <c r="E41" s="59">
        <v>786</v>
      </c>
      <c r="F41" s="60"/>
      <c r="G41" s="59"/>
      <c r="H41" s="85"/>
      <c r="I41" s="62">
        <f t="shared" si="1"/>
        <v>26612</v>
      </c>
      <c r="J41" s="58">
        <v>26612</v>
      </c>
      <c r="K41" s="63">
        <v>15504</v>
      </c>
      <c r="L41" s="59"/>
      <c r="M41" s="60"/>
      <c r="N41" s="64"/>
      <c r="O41" s="59"/>
      <c r="P41" s="105"/>
      <c r="Q41" s="109">
        <v>2817</v>
      </c>
      <c r="R41" s="59">
        <v>35</v>
      </c>
      <c r="T41" s="75"/>
      <c r="U41" s="88"/>
      <c r="V41" s="88" t="s">
        <v>86</v>
      </c>
    </row>
    <row r="42" spans="1:22" ht="22.5" customHeight="1" x14ac:dyDescent="0.15">
      <c r="A42" s="93"/>
      <c r="B42" s="104" t="s">
        <v>87</v>
      </c>
      <c r="C42" s="57">
        <f t="shared" si="0"/>
        <v>10</v>
      </c>
      <c r="D42" s="58">
        <v>10</v>
      </c>
      <c r="E42" s="59">
        <v>6</v>
      </c>
      <c r="F42" s="60"/>
      <c r="G42" s="59"/>
      <c r="H42" s="85"/>
      <c r="I42" s="62">
        <f t="shared" si="1"/>
        <v>905</v>
      </c>
      <c r="J42" s="58">
        <v>905</v>
      </c>
      <c r="K42" s="63">
        <v>212</v>
      </c>
      <c r="L42" s="59"/>
      <c r="M42" s="60"/>
      <c r="N42" s="64"/>
      <c r="O42" s="59"/>
      <c r="P42" s="105"/>
      <c r="Q42" s="109">
        <v>484</v>
      </c>
      <c r="R42" s="59" t="s">
        <v>48</v>
      </c>
      <c r="T42" s="75"/>
      <c r="U42" s="88"/>
      <c r="V42" s="88" t="s">
        <v>83</v>
      </c>
    </row>
    <row r="43" spans="1:22" ht="22.5" customHeight="1" x14ac:dyDescent="0.15">
      <c r="A43" s="95"/>
      <c r="B43" s="107" t="s">
        <v>88</v>
      </c>
      <c r="C43" s="57">
        <f t="shared" si="0"/>
        <v>49</v>
      </c>
      <c r="D43" s="58">
        <v>49</v>
      </c>
      <c r="E43" s="59">
        <v>22</v>
      </c>
      <c r="F43" s="60"/>
      <c r="G43" s="59"/>
      <c r="H43" s="85"/>
      <c r="I43" s="62">
        <f t="shared" si="1"/>
        <v>1680</v>
      </c>
      <c r="J43" s="58">
        <v>1680</v>
      </c>
      <c r="K43" s="63">
        <v>509</v>
      </c>
      <c r="L43" s="59"/>
      <c r="M43" s="60"/>
      <c r="N43" s="64"/>
      <c r="O43" s="59"/>
      <c r="P43" s="105"/>
      <c r="Q43" s="109">
        <v>298</v>
      </c>
      <c r="R43" s="59">
        <v>4</v>
      </c>
      <c r="T43" s="75"/>
      <c r="U43" s="88"/>
      <c r="V43" s="88" t="s">
        <v>89</v>
      </c>
    </row>
    <row r="44" spans="1:22" ht="22.5" customHeight="1" x14ac:dyDescent="0.15">
      <c r="A44" s="80" t="s">
        <v>90</v>
      </c>
      <c r="B44" s="103"/>
      <c r="C44" s="57">
        <f t="shared" si="0"/>
        <v>5307</v>
      </c>
      <c r="D44" s="58">
        <v>5307</v>
      </c>
      <c r="E44" s="59">
        <v>997</v>
      </c>
      <c r="F44" s="60"/>
      <c r="G44" s="59"/>
      <c r="H44" s="85"/>
      <c r="I44" s="62">
        <f t="shared" si="1"/>
        <v>133839</v>
      </c>
      <c r="J44" s="58">
        <v>133839</v>
      </c>
      <c r="K44" s="63">
        <v>57910</v>
      </c>
      <c r="L44" s="59">
        <v>1406</v>
      </c>
      <c r="M44" s="60"/>
      <c r="N44" s="64"/>
      <c r="O44" s="59"/>
      <c r="P44" s="105"/>
      <c r="Q44" s="112">
        <v>18048</v>
      </c>
      <c r="R44" s="59">
        <v>146</v>
      </c>
      <c r="T44" s="75"/>
      <c r="U44" s="88"/>
      <c r="V44" s="88" t="s">
        <v>91</v>
      </c>
    </row>
    <row r="45" spans="1:22" ht="22.5" customHeight="1" x14ac:dyDescent="0.15">
      <c r="A45" s="80" t="s">
        <v>92</v>
      </c>
      <c r="B45" s="103"/>
      <c r="C45" s="57">
        <f t="shared" si="0"/>
        <v>3340</v>
      </c>
      <c r="D45" s="58">
        <v>3340</v>
      </c>
      <c r="E45" s="59">
        <v>982</v>
      </c>
      <c r="F45" s="60"/>
      <c r="G45" s="59"/>
      <c r="H45" s="78"/>
      <c r="I45" s="62">
        <f t="shared" si="1"/>
        <v>106207</v>
      </c>
      <c r="J45" s="58">
        <v>106207</v>
      </c>
      <c r="K45" s="63">
        <v>43349</v>
      </c>
      <c r="L45" s="59">
        <v>27</v>
      </c>
      <c r="M45" s="60"/>
      <c r="N45" s="64"/>
      <c r="O45" s="59"/>
      <c r="P45" s="79"/>
      <c r="Q45" s="74">
        <v>7328</v>
      </c>
      <c r="R45" s="59">
        <v>76</v>
      </c>
      <c r="T45" s="75"/>
      <c r="U45" s="88"/>
      <c r="V45" s="88" t="s">
        <v>93</v>
      </c>
    </row>
    <row r="46" spans="1:22" ht="22.5" customHeight="1" x14ac:dyDescent="0.15">
      <c r="A46" s="80" t="s">
        <v>94</v>
      </c>
      <c r="B46" s="103"/>
      <c r="C46" s="57">
        <f t="shared" si="0"/>
        <v>16634</v>
      </c>
      <c r="D46" s="58">
        <v>16634</v>
      </c>
      <c r="E46" s="59">
        <v>2180</v>
      </c>
      <c r="F46" s="60"/>
      <c r="G46" s="59"/>
      <c r="H46" s="72">
        <f>(C46+C47)*100/T46</f>
        <v>48.190128720177093</v>
      </c>
      <c r="I46" s="62">
        <f t="shared" si="1"/>
        <v>284184</v>
      </c>
      <c r="J46" s="58">
        <v>284184</v>
      </c>
      <c r="K46" s="63">
        <v>97385</v>
      </c>
      <c r="L46" s="59">
        <v>11158</v>
      </c>
      <c r="M46" s="60"/>
      <c r="N46" s="64"/>
      <c r="O46" s="59"/>
      <c r="P46" s="73">
        <f>(I46+I47)/T46</f>
        <v>6.0160080347626463</v>
      </c>
      <c r="Q46" s="74">
        <v>18359</v>
      </c>
      <c r="R46" s="59">
        <v>108</v>
      </c>
      <c r="T46" s="75">
        <v>48788</v>
      </c>
      <c r="U46" s="69" t="s">
        <v>94</v>
      </c>
      <c r="V46" s="69"/>
    </row>
    <row r="47" spans="1:22" ht="22.5" customHeight="1" x14ac:dyDescent="0.15">
      <c r="A47" s="83"/>
      <c r="B47" s="113" t="s">
        <v>95</v>
      </c>
      <c r="C47" s="57">
        <f t="shared" si="0"/>
        <v>6877</v>
      </c>
      <c r="D47" s="86">
        <v>6877</v>
      </c>
      <c r="E47" s="59">
        <v>793</v>
      </c>
      <c r="F47" s="60"/>
      <c r="G47" s="59"/>
      <c r="H47" s="78"/>
      <c r="I47" s="62">
        <f t="shared" si="1"/>
        <v>9325</v>
      </c>
      <c r="J47" s="58">
        <v>9325</v>
      </c>
      <c r="K47" s="63">
        <v>2405</v>
      </c>
      <c r="L47" s="59">
        <v>1</v>
      </c>
      <c r="M47" s="60"/>
      <c r="N47" s="64"/>
      <c r="O47" s="59"/>
      <c r="P47" s="79"/>
      <c r="Q47" s="74">
        <v>482</v>
      </c>
      <c r="R47" s="59">
        <v>4</v>
      </c>
      <c r="T47" s="75"/>
      <c r="U47" s="88"/>
      <c r="V47" s="114" t="s">
        <v>96</v>
      </c>
    </row>
    <row r="48" spans="1:22" ht="22.5" customHeight="1" x14ac:dyDescent="0.15">
      <c r="A48" s="71" t="s">
        <v>97</v>
      </c>
      <c r="B48" s="99"/>
      <c r="C48" s="57">
        <f t="shared" si="0"/>
        <v>24254</v>
      </c>
      <c r="D48" s="58">
        <v>24254</v>
      </c>
      <c r="E48" s="59">
        <v>2059</v>
      </c>
      <c r="F48" s="60"/>
      <c r="G48" s="59"/>
      <c r="H48" s="61">
        <f>C48*100/T48</f>
        <v>48.734126346246583</v>
      </c>
      <c r="I48" s="62">
        <f t="shared" si="1"/>
        <v>260804</v>
      </c>
      <c r="J48" s="58">
        <v>260804</v>
      </c>
      <c r="K48" s="63">
        <v>47437</v>
      </c>
      <c r="L48" s="59">
        <v>9263</v>
      </c>
      <c r="M48" s="60"/>
      <c r="N48" s="64"/>
      <c r="O48" s="59"/>
      <c r="P48" s="65">
        <f>I48/T48</f>
        <v>5.2403954348175539</v>
      </c>
      <c r="Q48" s="74">
        <v>4375</v>
      </c>
      <c r="R48" s="59">
        <v>57</v>
      </c>
      <c r="T48" s="68">
        <v>49768</v>
      </c>
      <c r="U48" s="76" t="s">
        <v>97</v>
      </c>
      <c r="V48" s="76"/>
    </row>
    <row r="49" spans="1:22" ht="22.5" customHeight="1" x14ac:dyDescent="0.15">
      <c r="A49" s="71" t="s">
        <v>98</v>
      </c>
      <c r="B49" s="99"/>
      <c r="C49" s="57">
        <f t="shared" si="0"/>
        <v>20924</v>
      </c>
      <c r="D49" s="86">
        <v>20924</v>
      </c>
      <c r="E49" s="59">
        <v>1330</v>
      </c>
      <c r="F49" s="60">
        <v>0</v>
      </c>
      <c r="G49" s="59">
        <v>0</v>
      </c>
      <c r="H49" s="61">
        <f>C49*100/T49</f>
        <v>50.413203228526683</v>
      </c>
      <c r="I49" s="62">
        <f t="shared" si="1"/>
        <v>248069</v>
      </c>
      <c r="J49" s="58">
        <v>248069</v>
      </c>
      <c r="K49" s="63">
        <v>90570</v>
      </c>
      <c r="L49" s="59">
        <v>4106</v>
      </c>
      <c r="M49" s="60">
        <v>0</v>
      </c>
      <c r="N49" s="64">
        <v>0</v>
      </c>
      <c r="O49" s="59">
        <v>0</v>
      </c>
      <c r="P49" s="65">
        <f>I49/T49</f>
        <v>5.976846163112878</v>
      </c>
      <c r="Q49" s="74">
        <v>7181</v>
      </c>
      <c r="R49" s="59">
        <v>56</v>
      </c>
      <c r="T49" s="68">
        <v>41505</v>
      </c>
      <c r="U49" s="76" t="s">
        <v>98</v>
      </c>
      <c r="V49" s="76"/>
    </row>
    <row r="50" spans="1:22" ht="22.5" customHeight="1" x14ac:dyDescent="0.15">
      <c r="A50" s="115" t="s">
        <v>99</v>
      </c>
      <c r="B50" s="116"/>
      <c r="C50" s="57">
        <f t="shared" si="0"/>
        <v>58403</v>
      </c>
      <c r="D50" s="58">
        <v>58403</v>
      </c>
      <c r="E50" s="59">
        <v>2084</v>
      </c>
      <c r="F50" s="60">
        <v>0</v>
      </c>
      <c r="G50" s="59">
        <v>0</v>
      </c>
      <c r="H50" s="72">
        <f>(C50+C51)*100/T50</f>
        <v>97.31670389302792</v>
      </c>
      <c r="I50" s="62">
        <f t="shared" si="1"/>
        <v>423370</v>
      </c>
      <c r="J50" s="58">
        <v>423370</v>
      </c>
      <c r="K50" s="63">
        <v>182130</v>
      </c>
      <c r="L50" s="59">
        <v>12540</v>
      </c>
      <c r="M50" s="60">
        <v>0</v>
      </c>
      <c r="N50" s="64">
        <v>0</v>
      </c>
      <c r="O50" s="59">
        <v>0</v>
      </c>
      <c r="P50" s="73">
        <f>(I50+I51)/T50</f>
        <v>6.960380158599289</v>
      </c>
      <c r="Q50" s="74">
        <v>6070</v>
      </c>
      <c r="R50" s="59">
        <v>75</v>
      </c>
      <c r="T50" s="75">
        <v>66709</v>
      </c>
      <c r="U50" s="76" t="s">
        <v>99</v>
      </c>
      <c r="V50" s="76"/>
    </row>
    <row r="51" spans="1:22" ht="22.5" customHeight="1" x14ac:dyDescent="0.15">
      <c r="A51" s="115" t="s">
        <v>100</v>
      </c>
      <c r="B51" s="81"/>
      <c r="C51" s="57">
        <f t="shared" si="0"/>
        <v>6516</v>
      </c>
      <c r="D51" s="117">
        <v>6516</v>
      </c>
      <c r="E51" s="97">
        <v>362</v>
      </c>
      <c r="F51" s="60"/>
      <c r="G51" s="59"/>
      <c r="H51" s="78"/>
      <c r="I51" s="62">
        <f t="shared" si="1"/>
        <v>40950</v>
      </c>
      <c r="J51" s="58">
        <v>40950</v>
      </c>
      <c r="K51" s="63">
        <v>16733</v>
      </c>
      <c r="L51" s="59">
        <v>2139</v>
      </c>
      <c r="M51" s="60"/>
      <c r="N51" s="64"/>
      <c r="O51" s="59"/>
      <c r="P51" s="79"/>
      <c r="Q51" s="74">
        <v>3114</v>
      </c>
      <c r="R51" s="59">
        <v>22</v>
      </c>
      <c r="T51" s="75"/>
      <c r="U51" s="76" t="s">
        <v>100</v>
      </c>
      <c r="V51" s="118"/>
    </row>
    <row r="52" spans="1:22" ht="22.5" customHeight="1" x14ac:dyDescent="0.15">
      <c r="A52" s="80" t="s">
        <v>101</v>
      </c>
      <c r="B52" s="103"/>
      <c r="C52" s="119">
        <f t="shared" si="0"/>
        <v>16273</v>
      </c>
      <c r="D52" s="120">
        <v>16273</v>
      </c>
      <c r="E52" s="121">
        <v>1629</v>
      </c>
      <c r="F52" s="122"/>
      <c r="G52" s="121"/>
      <c r="H52" s="72">
        <f>(C52+C53+C54)*100/T52</f>
        <v>50.677337983868455</v>
      </c>
      <c r="I52" s="62">
        <f t="shared" si="1"/>
        <v>174941</v>
      </c>
      <c r="J52" s="58">
        <v>174941</v>
      </c>
      <c r="K52" s="63">
        <v>81240</v>
      </c>
      <c r="L52" s="59">
        <v>3589</v>
      </c>
      <c r="M52" s="60"/>
      <c r="N52" s="64"/>
      <c r="O52" s="59"/>
      <c r="P52" s="73">
        <f>(I52+I53+I54)/T52</f>
        <v>5.8815359222696273</v>
      </c>
      <c r="Q52" s="74">
        <v>16429</v>
      </c>
      <c r="R52" s="59">
        <v>43</v>
      </c>
      <c r="T52" s="75">
        <v>32111</v>
      </c>
      <c r="U52" s="69" t="s">
        <v>101</v>
      </c>
      <c r="V52" s="69"/>
    </row>
    <row r="53" spans="1:22" ht="22.5" customHeight="1" x14ac:dyDescent="0.15">
      <c r="A53" s="83"/>
      <c r="B53" s="107" t="s">
        <v>102</v>
      </c>
      <c r="C53" s="123"/>
      <c r="D53" s="124"/>
      <c r="E53" s="125"/>
      <c r="F53" s="126"/>
      <c r="G53" s="125"/>
      <c r="H53" s="85"/>
      <c r="I53" s="62">
        <f t="shared" si="1"/>
        <v>6103</v>
      </c>
      <c r="J53" s="58">
        <v>6103</v>
      </c>
      <c r="K53" s="63">
        <v>4093</v>
      </c>
      <c r="L53" s="59">
        <v>338</v>
      </c>
      <c r="M53" s="60"/>
      <c r="N53" s="64"/>
      <c r="O53" s="59"/>
      <c r="P53" s="105"/>
      <c r="Q53" s="74">
        <v>72</v>
      </c>
      <c r="R53" s="59">
        <v>1</v>
      </c>
      <c r="T53" s="75"/>
      <c r="U53" s="88"/>
      <c r="V53" s="114" t="s">
        <v>103</v>
      </c>
    </row>
    <row r="54" spans="1:22" ht="22.5" customHeight="1" x14ac:dyDescent="0.15">
      <c r="A54" s="83"/>
      <c r="B54" s="127" t="s">
        <v>104</v>
      </c>
      <c r="C54" s="128"/>
      <c r="D54" s="129"/>
      <c r="E54" s="130"/>
      <c r="F54" s="131"/>
      <c r="G54" s="130"/>
      <c r="H54" s="78"/>
      <c r="I54" s="62">
        <f t="shared" si="1"/>
        <v>7818</v>
      </c>
      <c r="J54" s="58">
        <v>7818</v>
      </c>
      <c r="K54" s="63">
        <v>4761</v>
      </c>
      <c r="L54" s="59">
        <v>446</v>
      </c>
      <c r="M54" s="60"/>
      <c r="N54" s="64"/>
      <c r="O54" s="59"/>
      <c r="P54" s="79"/>
      <c r="Q54" s="74">
        <v>108</v>
      </c>
      <c r="R54" s="59">
        <v>1</v>
      </c>
      <c r="T54" s="75"/>
      <c r="U54" s="88"/>
      <c r="V54" s="114" t="s">
        <v>104</v>
      </c>
    </row>
    <row r="55" spans="1:22" ht="22.5" customHeight="1" x14ac:dyDescent="0.15">
      <c r="A55" s="80" t="s">
        <v>105</v>
      </c>
      <c r="B55" s="132"/>
      <c r="C55" s="57">
        <f t="shared" si="0"/>
        <v>17805</v>
      </c>
      <c r="D55" s="58">
        <v>17805</v>
      </c>
      <c r="E55" s="59">
        <v>1012</v>
      </c>
      <c r="F55" s="60"/>
      <c r="G55" s="59"/>
      <c r="H55" s="72">
        <f>(C55+C56+C57+C58)*100/T55</f>
        <v>44.102576156449793</v>
      </c>
      <c r="I55" s="62">
        <f t="shared" si="1"/>
        <v>158377</v>
      </c>
      <c r="J55" s="58">
        <v>158377</v>
      </c>
      <c r="K55" s="63">
        <v>65457</v>
      </c>
      <c r="L55" s="59">
        <v>1030</v>
      </c>
      <c r="M55" s="60"/>
      <c r="N55" s="64"/>
      <c r="O55" s="59"/>
      <c r="P55" s="73">
        <f>(I55+I56+I57+I58)/T55</f>
        <v>3.9552698382850697</v>
      </c>
      <c r="Q55" s="74">
        <v>4609</v>
      </c>
      <c r="R55" s="59">
        <v>37</v>
      </c>
      <c r="T55" s="75">
        <v>42544</v>
      </c>
      <c r="U55" s="69" t="s">
        <v>105</v>
      </c>
      <c r="V55" s="69"/>
    </row>
    <row r="56" spans="1:22" ht="22.5" customHeight="1" x14ac:dyDescent="0.15">
      <c r="A56" s="93"/>
      <c r="B56" s="133" t="s">
        <v>106</v>
      </c>
      <c r="C56" s="57">
        <f t="shared" si="0"/>
        <v>99</v>
      </c>
      <c r="D56" s="58">
        <v>99</v>
      </c>
      <c r="E56" s="59">
        <v>6</v>
      </c>
      <c r="F56" s="60"/>
      <c r="G56" s="59"/>
      <c r="H56" s="85"/>
      <c r="I56" s="62">
        <f t="shared" si="1"/>
        <v>1222</v>
      </c>
      <c r="J56" s="58">
        <v>1222</v>
      </c>
      <c r="K56" s="63">
        <v>339</v>
      </c>
      <c r="L56" s="59"/>
      <c r="M56" s="60"/>
      <c r="N56" s="64"/>
      <c r="O56" s="59"/>
      <c r="P56" s="105"/>
      <c r="Q56" s="74">
        <v>61</v>
      </c>
      <c r="R56" s="59">
        <v>1</v>
      </c>
      <c r="T56" s="75"/>
      <c r="U56" s="88"/>
      <c r="V56" s="114" t="s">
        <v>106</v>
      </c>
    </row>
    <row r="57" spans="1:22" ht="22.5" customHeight="1" x14ac:dyDescent="0.15">
      <c r="A57" s="93"/>
      <c r="B57" s="108" t="s">
        <v>107</v>
      </c>
      <c r="C57" s="57">
        <f t="shared" si="0"/>
        <v>91</v>
      </c>
      <c r="D57" s="58">
        <v>91</v>
      </c>
      <c r="E57" s="59">
        <v>24</v>
      </c>
      <c r="F57" s="60"/>
      <c r="G57" s="59"/>
      <c r="H57" s="85"/>
      <c r="I57" s="62">
        <f t="shared" si="1"/>
        <v>718</v>
      </c>
      <c r="J57" s="58">
        <v>718</v>
      </c>
      <c r="K57" s="63">
        <v>245</v>
      </c>
      <c r="L57" s="59"/>
      <c r="M57" s="60"/>
      <c r="N57" s="64"/>
      <c r="O57" s="59"/>
      <c r="P57" s="105"/>
      <c r="Q57" s="74"/>
      <c r="R57" s="59"/>
      <c r="T57" s="75"/>
      <c r="U57" s="88"/>
      <c r="V57" s="114" t="s">
        <v>107</v>
      </c>
    </row>
    <row r="58" spans="1:22" ht="22.5" customHeight="1" x14ac:dyDescent="0.15">
      <c r="A58" s="95"/>
      <c r="B58" s="108" t="s">
        <v>108</v>
      </c>
      <c r="C58" s="57">
        <f t="shared" si="0"/>
        <v>768</v>
      </c>
      <c r="D58" s="58">
        <v>768</v>
      </c>
      <c r="E58" s="59">
        <v>40</v>
      </c>
      <c r="F58" s="60"/>
      <c r="G58" s="59"/>
      <c r="H58" s="78"/>
      <c r="I58" s="62">
        <f t="shared" si="1"/>
        <v>7956</v>
      </c>
      <c r="J58" s="58">
        <v>7956</v>
      </c>
      <c r="K58" s="63">
        <v>3673</v>
      </c>
      <c r="L58" s="59"/>
      <c r="M58" s="60"/>
      <c r="N58" s="64"/>
      <c r="O58" s="59"/>
      <c r="P58" s="79"/>
      <c r="Q58" s="74">
        <v>54</v>
      </c>
      <c r="R58" s="59">
        <v>7</v>
      </c>
      <c r="T58" s="75"/>
      <c r="U58" s="88"/>
      <c r="V58" s="88" t="s">
        <v>108</v>
      </c>
    </row>
    <row r="59" spans="1:22" ht="22.5" customHeight="1" x14ac:dyDescent="0.15">
      <c r="A59" s="55" t="s">
        <v>109</v>
      </c>
      <c r="B59" s="132"/>
      <c r="C59" s="57">
        <f t="shared" si="0"/>
        <v>21809</v>
      </c>
      <c r="D59" s="58">
        <v>21809</v>
      </c>
      <c r="E59" s="59">
        <v>540</v>
      </c>
      <c r="F59" s="60">
        <v>0</v>
      </c>
      <c r="G59" s="59">
        <v>0</v>
      </c>
      <c r="H59" s="61">
        <f>C59*100/T59</f>
        <v>82.310537439613526</v>
      </c>
      <c r="I59" s="62">
        <f t="shared" si="1"/>
        <v>140488</v>
      </c>
      <c r="J59" s="58">
        <v>140488</v>
      </c>
      <c r="K59" s="63">
        <v>0</v>
      </c>
      <c r="L59" s="59">
        <v>6128</v>
      </c>
      <c r="M59" s="60">
        <v>0</v>
      </c>
      <c r="N59" s="64">
        <v>0</v>
      </c>
      <c r="O59" s="59">
        <v>0</v>
      </c>
      <c r="P59" s="65">
        <f>I59/T59</f>
        <v>5.3022342995169085</v>
      </c>
      <c r="Q59" s="74">
        <v>6748</v>
      </c>
      <c r="R59" s="59">
        <v>43</v>
      </c>
      <c r="T59" s="68">
        <v>26496</v>
      </c>
      <c r="U59" s="69" t="s">
        <v>110</v>
      </c>
      <c r="V59" s="70"/>
    </row>
    <row r="60" spans="1:22" ht="22.5" customHeight="1" x14ac:dyDescent="0.15">
      <c r="A60" s="55" t="s">
        <v>111</v>
      </c>
      <c r="B60" s="132"/>
      <c r="C60" s="57">
        <f t="shared" si="0"/>
        <v>12876</v>
      </c>
      <c r="D60" s="86">
        <v>12876</v>
      </c>
      <c r="E60" s="59">
        <v>1043</v>
      </c>
      <c r="F60" s="60"/>
      <c r="G60" s="59"/>
      <c r="H60" s="61">
        <f>C60*100/T60</f>
        <v>64.576959727167861</v>
      </c>
      <c r="I60" s="62">
        <f t="shared" si="1"/>
        <v>69195</v>
      </c>
      <c r="J60" s="58">
        <v>62205</v>
      </c>
      <c r="K60" s="63">
        <v>18006</v>
      </c>
      <c r="L60" s="59">
        <v>975</v>
      </c>
      <c r="M60" s="60">
        <v>6990</v>
      </c>
      <c r="N60" s="64">
        <v>903</v>
      </c>
      <c r="O60" s="59">
        <v>105</v>
      </c>
      <c r="P60" s="65">
        <f>I60/T60</f>
        <v>3.4703345202868752</v>
      </c>
      <c r="Q60" s="134">
        <v>17252</v>
      </c>
      <c r="R60" s="135">
        <v>148</v>
      </c>
      <c r="T60" s="68">
        <v>19939</v>
      </c>
      <c r="U60" s="69" t="s">
        <v>112</v>
      </c>
      <c r="V60" s="70"/>
    </row>
    <row r="61" spans="1:22" ht="22.5" customHeight="1" x14ac:dyDescent="0.15">
      <c r="A61" s="55" t="s">
        <v>113</v>
      </c>
      <c r="B61" s="56"/>
      <c r="C61" s="57">
        <f t="shared" si="0"/>
        <v>20954</v>
      </c>
      <c r="D61" s="58">
        <v>20954</v>
      </c>
      <c r="E61" s="97">
        <v>4887</v>
      </c>
      <c r="F61" s="60"/>
      <c r="G61" s="59"/>
      <c r="H61" s="61">
        <f>C61*100/T61</f>
        <v>37.766523079141358</v>
      </c>
      <c r="I61" s="62">
        <f t="shared" si="1"/>
        <v>268227</v>
      </c>
      <c r="J61" s="57">
        <v>268227</v>
      </c>
      <c r="K61" s="136">
        <v>100601</v>
      </c>
      <c r="L61" s="97">
        <v>7461</v>
      </c>
      <c r="M61" s="60"/>
      <c r="N61" s="64"/>
      <c r="O61" s="59"/>
      <c r="P61" s="65">
        <f>I61/T61</f>
        <v>4.8343997260422107</v>
      </c>
      <c r="Q61" s="74">
        <v>22719</v>
      </c>
      <c r="R61" s="137">
        <v>74</v>
      </c>
      <c r="T61" s="68">
        <v>55483</v>
      </c>
      <c r="U61" s="69" t="s">
        <v>114</v>
      </c>
      <c r="V61" s="70"/>
    </row>
    <row r="62" spans="1:22" ht="22.5" customHeight="1" x14ac:dyDescent="0.15">
      <c r="A62" s="80" t="s">
        <v>115</v>
      </c>
      <c r="B62" s="56"/>
      <c r="C62" s="119">
        <f>D62+F62</f>
        <v>30081</v>
      </c>
      <c r="D62" s="120">
        <v>30081</v>
      </c>
      <c r="E62" s="121">
        <v>5751</v>
      </c>
      <c r="F62" s="122">
        <v>0</v>
      </c>
      <c r="G62" s="121">
        <v>0</v>
      </c>
      <c r="H62" s="72">
        <f>C62*100/T62</f>
        <v>45.119920802771901</v>
      </c>
      <c r="I62" s="62">
        <f t="shared" si="1"/>
        <v>489733</v>
      </c>
      <c r="J62" s="138">
        <v>489733</v>
      </c>
      <c r="K62" s="139">
        <v>160098</v>
      </c>
      <c r="L62" s="140">
        <v>33116</v>
      </c>
      <c r="M62" s="60"/>
      <c r="N62" s="64"/>
      <c r="O62" s="59"/>
      <c r="P62" s="73">
        <f>(I62+I63+I64+I65+I66+I67+I68+I69+I70)/T62</f>
        <v>9.9318273860414887</v>
      </c>
      <c r="Q62" s="141">
        <v>27024</v>
      </c>
      <c r="R62" s="140">
        <v>140</v>
      </c>
      <c r="T62" s="75">
        <v>66669</v>
      </c>
      <c r="U62" s="69" t="s">
        <v>116</v>
      </c>
      <c r="V62" s="70"/>
    </row>
    <row r="63" spans="1:22" ht="22.5" customHeight="1" x14ac:dyDescent="0.15">
      <c r="A63" s="142"/>
      <c r="B63" s="93" t="s">
        <v>117</v>
      </c>
      <c r="C63" s="123"/>
      <c r="D63" s="124"/>
      <c r="E63" s="125"/>
      <c r="F63" s="126"/>
      <c r="G63" s="125"/>
      <c r="H63" s="85"/>
      <c r="I63" s="62">
        <f t="shared" si="1"/>
        <v>40603</v>
      </c>
      <c r="J63" s="58">
        <v>40603</v>
      </c>
      <c r="K63" s="63">
        <v>21180</v>
      </c>
      <c r="L63" s="59">
        <v>385</v>
      </c>
      <c r="M63" s="60"/>
      <c r="N63" s="64"/>
      <c r="O63" s="59"/>
      <c r="P63" s="105"/>
      <c r="Q63" s="74">
        <v>6178</v>
      </c>
      <c r="R63" s="59">
        <v>20</v>
      </c>
      <c r="T63" s="75"/>
      <c r="U63" s="143"/>
      <c r="V63" s="88" t="s">
        <v>118</v>
      </c>
    </row>
    <row r="64" spans="1:22" ht="22.5" customHeight="1" x14ac:dyDescent="0.15">
      <c r="A64" s="144"/>
      <c r="B64" s="145" t="s">
        <v>119</v>
      </c>
      <c r="C64" s="123"/>
      <c r="D64" s="124"/>
      <c r="E64" s="125"/>
      <c r="F64" s="126"/>
      <c r="G64" s="125"/>
      <c r="H64" s="85"/>
      <c r="I64" s="62">
        <f t="shared" si="1"/>
        <v>8584</v>
      </c>
      <c r="J64" s="58">
        <v>8584</v>
      </c>
      <c r="K64" s="63">
        <v>3786</v>
      </c>
      <c r="L64" s="59">
        <v>234</v>
      </c>
      <c r="M64" s="60"/>
      <c r="N64" s="64"/>
      <c r="O64" s="59"/>
      <c r="P64" s="105"/>
      <c r="Q64" s="74">
        <v>297</v>
      </c>
      <c r="R64" s="59">
        <v>10</v>
      </c>
      <c r="T64" s="75"/>
      <c r="U64" s="143"/>
      <c r="V64" s="88" t="s">
        <v>120</v>
      </c>
    </row>
    <row r="65" spans="1:22" ht="22.5" customHeight="1" x14ac:dyDescent="0.15">
      <c r="A65" s="93"/>
      <c r="B65" s="133" t="s">
        <v>121</v>
      </c>
      <c r="C65" s="123"/>
      <c r="D65" s="124"/>
      <c r="E65" s="125"/>
      <c r="F65" s="126"/>
      <c r="G65" s="125"/>
      <c r="H65" s="85"/>
      <c r="I65" s="62">
        <f t="shared" si="1"/>
        <v>10890</v>
      </c>
      <c r="J65" s="58">
        <v>10890</v>
      </c>
      <c r="K65" s="63">
        <v>4994</v>
      </c>
      <c r="L65" s="59">
        <v>206</v>
      </c>
      <c r="M65" s="60"/>
      <c r="N65" s="64"/>
      <c r="O65" s="59"/>
      <c r="P65" s="105"/>
      <c r="Q65" s="74">
        <v>739</v>
      </c>
      <c r="R65" s="59">
        <v>15</v>
      </c>
      <c r="T65" s="75"/>
      <c r="U65" s="88"/>
      <c r="V65" s="88" t="s">
        <v>122</v>
      </c>
    </row>
    <row r="66" spans="1:22" ht="22.5" customHeight="1" x14ac:dyDescent="0.15">
      <c r="A66" s="83"/>
      <c r="B66" s="145" t="s">
        <v>123</v>
      </c>
      <c r="C66" s="123"/>
      <c r="D66" s="124"/>
      <c r="E66" s="125"/>
      <c r="F66" s="126"/>
      <c r="G66" s="125"/>
      <c r="H66" s="85"/>
      <c r="I66" s="62">
        <f t="shared" si="1"/>
        <v>21045</v>
      </c>
      <c r="J66" s="58">
        <v>21045</v>
      </c>
      <c r="K66" s="63">
        <v>10527</v>
      </c>
      <c r="L66" s="59">
        <v>271</v>
      </c>
      <c r="M66" s="60"/>
      <c r="N66" s="64"/>
      <c r="O66" s="59"/>
      <c r="P66" s="105"/>
      <c r="Q66" s="74">
        <v>1010</v>
      </c>
      <c r="R66" s="59">
        <v>17</v>
      </c>
      <c r="T66" s="75"/>
      <c r="U66" s="88"/>
      <c r="V66" s="88" t="s">
        <v>124</v>
      </c>
    </row>
    <row r="67" spans="1:22" ht="22.5" customHeight="1" x14ac:dyDescent="0.15">
      <c r="A67" s="83"/>
      <c r="B67" s="133" t="s">
        <v>125</v>
      </c>
      <c r="C67" s="123"/>
      <c r="D67" s="124"/>
      <c r="E67" s="125"/>
      <c r="F67" s="126"/>
      <c r="G67" s="125"/>
      <c r="H67" s="85"/>
      <c r="I67" s="62">
        <f t="shared" si="1"/>
        <v>10632</v>
      </c>
      <c r="J67" s="58">
        <v>10632</v>
      </c>
      <c r="K67" s="63">
        <v>5772</v>
      </c>
      <c r="L67" s="59">
        <v>113</v>
      </c>
      <c r="M67" s="60"/>
      <c r="N67" s="64"/>
      <c r="O67" s="59"/>
      <c r="P67" s="105"/>
      <c r="Q67" s="74">
        <v>1048</v>
      </c>
      <c r="R67" s="59">
        <v>14</v>
      </c>
      <c r="T67" s="75"/>
      <c r="U67" s="88"/>
      <c r="V67" s="88" t="s">
        <v>126</v>
      </c>
    </row>
    <row r="68" spans="1:22" ht="22.5" customHeight="1" x14ac:dyDescent="0.15">
      <c r="A68" s="83"/>
      <c r="B68" s="108" t="s">
        <v>127</v>
      </c>
      <c r="C68" s="123"/>
      <c r="D68" s="124"/>
      <c r="E68" s="125"/>
      <c r="F68" s="126"/>
      <c r="G68" s="125"/>
      <c r="H68" s="85"/>
      <c r="I68" s="62">
        <f t="shared" si="1"/>
        <v>18751</v>
      </c>
      <c r="J68" s="58">
        <v>18751</v>
      </c>
      <c r="K68" s="63">
        <v>8928</v>
      </c>
      <c r="L68" s="59">
        <v>1349</v>
      </c>
      <c r="M68" s="60"/>
      <c r="N68" s="64"/>
      <c r="O68" s="59"/>
      <c r="P68" s="105"/>
      <c r="Q68" s="74">
        <v>2807</v>
      </c>
      <c r="R68" s="59">
        <v>10</v>
      </c>
      <c r="T68" s="75"/>
      <c r="U68" s="88"/>
      <c r="V68" s="88" t="s">
        <v>128</v>
      </c>
    </row>
    <row r="69" spans="1:22" ht="22.5" customHeight="1" x14ac:dyDescent="0.15">
      <c r="A69" s="83"/>
      <c r="B69" s="133" t="s">
        <v>129</v>
      </c>
      <c r="C69" s="123"/>
      <c r="D69" s="124"/>
      <c r="E69" s="125"/>
      <c r="F69" s="126"/>
      <c r="G69" s="125"/>
      <c r="H69" s="85"/>
      <c r="I69" s="62">
        <f t="shared" si="1"/>
        <v>51712</v>
      </c>
      <c r="J69" s="58">
        <v>51712</v>
      </c>
      <c r="K69" s="63">
        <v>27981</v>
      </c>
      <c r="L69" s="59">
        <v>972</v>
      </c>
      <c r="M69" s="60"/>
      <c r="N69" s="64"/>
      <c r="O69" s="59"/>
      <c r="P69" s="105"/>
      <c r="Q69" s="74">
        <v>3778</v>
      </c>
      <c r="R69" s="59">
        <v>27</v>
      </c>
      <c r="T69" s="75"/>
      <c r="U69" s="88"/>
      <c r="V69" s="88" t="s">
        <v>130</v>
      </c>
    </row>
    <row r="70" spans="1:22" ht="22.5" customHeight="1" x14ac:dyDescent="0.15">
      <c r="A70" s="83"/>
      <c r="B70" s="133" t="s">
        <v>131</v>
      </c>
      <c r="C70" s="128"/>
      <c r="D70" s="129"/>
      <c r="E70" s="130"/>
      <c r="F70" s="131"/>
      <c r="G70" s="130"/>
      <c r="H70" s="78"/>
      <c r="I70" s="62">
        <f t="shared" si="1"/>
        <v>10195</v>
      </c>
      <c r="J70" s="58">
        <v>10195</v>
      </c>
      <c r="K70" s="63">
        <v>3896</v>
      </c>
      <c r="L70" s="59">
        <v>296</v>
      </c>
      <c r="M70" s="60"/>
      <c r="N70" s="64"/>
      <c r="O70" s="59"/>
      <c r="P70" s="79"/>
      <c r="Q70" s="74">
        <v>565</v>
      </c>
      <c r="R70" s="59">
        <v>10</v>
      </c>
      <c r="T70" s="75"/>
      <c r="U70" s="88"/>
      <c r="V70" s="88" t="s">
        <v>132</v>
      </c>
    </row>
    <row r="71" spans="1:22" ht="22.5" customHeight="1" x14ac:dyDescent="0.15">
      <c r="A71" s="80" t="s">
        <v>133</v>
      </c>
      <c r="B71" s="132"/>
      <c r="C71" s="57">
        <f t="shared" si="0"/>
        <v>37942</v>
      </c>
      <c r="D71" s="58">
        <v>37210</v>
      </c>
      <c r="E71" s="59">
        <v>2737</v>
      </c>
      <c r="F71" s="60">
        <v>732</v>
      </c>
      <c r="G71" s="59">
        <v>17</v>
      </c>
      <c r="H71" s="72">
        <f>(C71+C72+C73+C74+C75)*100/T71</f>
        <v>56.432003087767768</v>
      </c>
      <c r="I71" s="62">
        <f t="shared" si="1"/>
        <v>318911</v>
      </c>
      <c r="J71" s="58">
        <v>311053</v>
      </c>
      <c r="K71" s="63">
        <v>149459</v>
      </c>
      <c r="L71" s="59">
        <v>453</v>
      </c>
      <c r="M71" s="60">
        <v>7858</v>
      </c>
      <c r="N71" s="63">
        <v>1799</v>
      </c>
      <c r="O71" s="59"/>
      <c r="P71" s="73">
        <f>(I71+I72+I73+I74+I75)/T71</f>
        <v>5.7198257036352373</v>
      </c>
      <c r="Q71" s="74">
        <v>19723</v>
      </c>
      <c r="R71" s="59">
        <v>164</v>
      </c>
      <c r="T71" s="75">
        <v>98453</v>
      </c>
      <c r="U71" s="69" t="s">
        <v>134</v>
      </c>
      <c r="V71" s="70"/>
    </row>
    <row r="72" spans="1:22" ht="22.5" customHeight="1" x14ac:dyDescent="0.15">
      <c r="A72" s="95"/>
      <c r="B72" s="108" t="s">
        <v>135</v>
      </c>
      <c r="C72" s="57">
        <f t="shared" si="0"/>
        <v>1556</v>
      </c>
      <c r="D72" s="58">
        <v>1556</v>
      </c>
      <c r="E72" s="59">
        <v>412</v>
      </c>
      <c r="F72" s="60"/>
      <c r="G72" s="59"/>
      <c r="H72" s="85"/>
      <c r="I72" s="62">
        <f t="shared" si="1"/>
        <v>40536</v>
      </c>
      <c r="J72" s="58">
        <v>40536</v>
      </c>
      <c r="K72" s="63">
        <v>17668</v>
      </c>
      <c r="L72" s="59">
        <v>5</v>
      </c>
      <c r="M72" s="60"/>
      <c r="N72" s="64"/>
      <c r="O72" s="59"/>
      <c r="P72" s="105"/>
      <c r="Q72" s="74">
        <v>1958</v>
      </c>
      <c r="R72" s="59">
        <v>18</v>
      </c>
      <c r="T72" s="75"/>
      <c r="U72" s="88"/>
      <c r="V72" s="146" t="s">
        <v>135</v>
      </c>
    </row>
    <row r="73" spans="1:22" ht="22.5" customHeight="1" x14ac:dyDescent="0.15">
      <c r="A73" s="55" t="s">
        <v>136</v>
      </c>
      <c r="B73" s="132"/>
      <c r="C73" s="57">
        <f t="shared" si="0"/>
        <v>6481</v>
      </c>
      <c r="D73" s="58">
        <v>6481</v>
      </c>
      <c r="E73" s="59">
        <v>559</v>
      </c>
      <c r="F73" s="60"/>
      <c r="G73" s="59"/>
      <c r="H73" s="85"/>
      <c r="I73" s="62">
        <f t="shared" si="1"/>
        <v>85966</v>
      </c>
      <c r="J73" s="58">
        <v>85966</v>
      </c>
      <c r="K73" s="63">
        <v>40883</v>
      </c>
      <c r="L73" s="59">
        <v>430</v>
      </c>
      <c r="M73" s="60"/>
      <c r="N73" s="64"/>
      <c r="O73" s="147"/>
      <c r="P73" s="105"/>
      <c r="Q73" s="74">
        <v>8270</v>
      </c>
      <c r="R73" s="59">
        <v>62</v>
      </c>
      <c r="T73" s="75"/>
      <c r="U73" s="69" t="s">
        <v>137</v>
      </c>
      <c r="V73" s="70"/>
    </row>
    <row r="74" spans="1:22" ht="22.5" customHeight="1" x14ac:dyDescent="0.15">
      <c r="A74" s="55" t="s">
        <v>138</v>
      </c>
      <c r="B74" s="132"/>
      <c r="C74" s="57">
        <f t="shared" si="0"/>
        <v>4946</v>
      </c>
      <c r="D74" s="58">
        <v>4946</v>
      </c>
      <c r="E74" s="59">
        <v>447</v>
      </c>
      <c r="F74" s="60"/>
      <c r="G74" s="59"/>
      <c r="H74" s="85"/>
      <c r="I74" s="62">
        <f t="shared" si="1"/>
        <v>64590</v>
      </c>
      <c r="J74" s="58">
        <v>64590</v>
      </c>
      <c r="K74" s="63">
        <v>30481</v>
      </c>
      <c r="L74" s="59">
        <v>841</v>
      </c>
      <c r="M74" s="60"/>
      <c r="N74" s="64"/>
      <c r="O74" s="59"/>
      <c r="P74" s="105"/>
      <c r="Q74" s="74">
        <v>3127</v>
      </c>
      <c r="R74" s="59">
        <v>42</v>
      </c>
      <c r="T74" s="75"/>
      <c r="U74" s="69" t="s">
        <v>139</v>
      </c>
      <c r="V74" s="70"/>
    </row>
    <row r="75" spans="1:22" ht="22.5" customHeight="1" x14ac:dyDescent="0.15">
      <c r="A75" s="55" t="s">
        <v>140</v>
      </c>
      <c r="B75" s="132"/>
      <c r="C75" s="57">
        <f t="shared" ref="C75:C124" si="2">D75+F75</f>
        <v>4634</v>
      </c>
      <c r="D75" s="58">
        <v>4634</v>
      </c>
      <c r="E75" s="59">
        <v>426</v>
      </c>
      <c r="F75" s="60"/>
      <c r="G75" s="59"/>
      <c r="H75" s="78"/>
      <c r="I75" s="62">
        <f t="shared" si="1"/>
        <v>53131</v>
      </c>
      <c r="J75" s="58">
        <v>53131</v>
      </c>
      <c r="K75" s="63">
        <v>22152</v>
      </c>
      <c r="L75" s="77">
        <v>976</v>
      </c>
      <c r="M75" s="60"/>
      <c r="N75" s="64"/>
      <c r="O75" s="59"/>
      <c r="P75" s="79"/>
      <c r="Q75" s="74">
        <v>4104</v>
      </c>
      <c r="R75" s="59">
        <v>31</v>
      </c>
      <c r="T75" s="75"/>
      <c r="U75" s="69" t="s">
        <v>141</v>
      </c>
      <c r="V75" s="70"/>
    </row>
    <row r="76" spans="1:22" ht="22.5" customHeight="1" x14ac:dyDescent="0.15">
      <c r="A76" s="148" t="s">
        <v>142</v>
      </c>
      <c r="B76" s="149"/>
      <c r="C76" s="57">
        <f t="shared" si="2"/>
        <v>8650</v>
      </c>
      <c r="D76" s="58">
        <v>8650</v>
      </c>
      <c r="E76" s="59">
        <v>2705</v>
      </c>
      <c r="F76" s="150"/>
      <c r="G76" s="59"/>
      <c r="H76" s="72">
        <f>(C76+C77+C78)*100/T76</f>
        <v>25.044692548993154</v>
      </c>
      <c r="I76" s="62">
        <f t="shared" ref="I76:I126" si="3">J76+M76</f>
        <v>173927</v>
      </c>
      <c r="J76" s="58">
        <v>163605</v>
      </c>
      <c r="K76" s="63">
        <v>67537</v>
      </c>
      <c r="L76" s="59">
        <v>5986</v>
      </c>
      <c r="M76" s="60">
        <v>10322</v>
      </c>
      <c r="N76" s="63">
        <v>3373</v>
      </c>
      <c r="O76" s="77">
        <v>349</v>
      </c>
      <c r="P76" s="73">
        <f>(I76+I77+I78)/T76</f>
        <v>5.0390596013087325</v>
      </c>
      <c r="Q76" s="74">
        <v>6484</v>
      </c>
      <c r="R76" s="59">
        <v>55</v>
      </c>
      <c r="T76" s="75">
        <v>59294</v>
      </c>
      <c r="U76" s="69" t="s">
        <v>143</v>
      </c>
      <c r="V76" s="70"/>
    </row>
    <row r="77" spans="1:22" ht="22.5" customHeight="1" x14ac:dyDescent="0.15">
      <c r="A77" s="95"/>
      <c r="B77" s="151" t="s">
        <v>144</v>
      </c>
      <c r="C77" s="57">
        <f t="shared" si="2"/>
        <v>1162</v>
      </c>
      <c r="D77" s="58">
        <v>1162</v>
      </c>
      <c r="E77" s="59">
        <v>329</v>
      </c>
      <c r="F77" s="60"/>
      <c r="G77" s="59"/>
      <c r="H77" s="85"/>
      <c r="I77" s="62">
        <f t="shared" si="3"/>
        <v>20071</v>
      </c>
      <c r="J77" s="58">
        <v>20071</v>
      </c>
      <c r="K77" s="63">
        <v>7508</v>
      </c>
      <c r="L77" s="59">
        <v>1206</v>
      </c>
      <c r="M77" s="60"/>
      <c r="N77" s="64"/>
      <c r="O77" s="59"/>
      <c r="P77" s="105"/>
      <c r="Q77" s="74">
        <v>115</v>
      </c>
      <c r="R77" s="59">
        <v>8</v>
      </c>
      <c r="T77" s="75"/>
      <c r="U77" s="88"/>
      <c r="V77" s="146" t="s">
        <v>145</v>
      </c>
    </row>
    <row r="78" spans="1:22" ht="22.5" customHeight="1" x14ac:dyDescent="0.15">
      <c r="A78" s="55" t="s">
        <v>146</v>
      </c>
      <c r="B78" s="56"/>
      <c r="C78" s="57">
        <f t="shared" si="2"/>
        <v>5038</v>
      </c>
      <c r="D78" s="58">
        <v>5038</v>
      </c>
      <c r="E78" s="59">
        <v>920</v>
      </c>
      <c r="F78" s="150"/>
      <c r="G78" s="59"/>
      <c r="H78" s="78"/>
      <c r="I78" s="62">
        <f t="shared" si="3"/>
        <v>104788</v>
      </c>
      <c r="J78" s="58">
        <v>99290</v>
      </c>
      <c r="K78" s="63">
        <v>33256</v>
      </c>
      <c r="L78" s="59">
        <v>7206</v>
      </c>
      <c r="M78" s="60">
        <v>5498</v>
      </c>
      <c r="N78" s="64">
        <v>3376</v>
      </c>
      <c r="O78" s="77">
        <v>576</v>
      </c>
      <c r="P78" s="79"/>
      <c r="Q78" s="74">
        <v>7158</v>
      </c>
      <c r="R78" s="59">
        <v>45</v>
      </c>
      <c r="T78" s="75"/>
      <c r="U78" s="69" t="s">
        <v>147</v>
      </c>
      <c r="V78" s="70"/>
    </row>
    <row r="79" spans="1:22" ht="22.5" customHeight="1" x14ac:dyDescent="0.15">
      <c r="A79" s="55" t="s">
        <v>148</v>
      </c>
      <c r="B79" s="56"/>
      <c r="C79" s="57">
        <f t="shared" si="2"/>
        <v>6100</v>
      </c>
      <c r="D79" s="58">
        <v>6100</v>
      </c>
      <c r="E79" s="59">
        <v>800</v>
      </c>
      <c r="F79" s="60"/>
      <c r="G79" s="59"/>
      <c r="H79" s="61">
        <f t="shared" ref="H79:H123" si="4">C79*100/T79</f>
        <v>20.700420795439122</v>
      </c>
      <c r="I79" s="62">
        <f t="shared" si="3"/>
        <v>169611</v>
      </c>
      <c r="J79" s="58">
        <v>164892</v>
      </c>
      <c r="K79" s="63">
        <v>79421</v>
      </c>
      <c r="L79" s="59"/>
      <c r="M79" s="60">
        <v>4719</v>
      </c>
      <c r="N79" s="64">
        <v>1170</v>
      </c>
      <c r="O79" s="59"/>
      <c r="P79" s="65">
        <f>I79/T79</f>
        <v>5.7557689697298766</v>
      </c>
      <c r="Q79" s="74">
        <v>10815</v>
      </c>
      <c r="R79" s="59">
        <v>52</v>
      </c>
      <c r="T79" s="152">
        <v>29468</v>
      </c>
      <c r="U79" s="69" t="s">
        <v>149</v>
      </c>
      <c r="V79" s="70"/>
    </row>
    <row r="80" spans="1:22" ht="22.5" customHeight="1" x14ac:dyDescent="0.15">
      <c r="A80" s="80" t="s">
        <v>150</v>
      </c>
      <c r="B80" s="132"/>
      <c r="C80" s="57">
        <f t="shared" si="2"/>
        <v>23455</v>
      </c>
      <c r="D80" s="58">
        <v>23455</v>
      </c>
      <c r="E80" s="59">
        <v>1675</v>
      </c>
      <c r="F80" s="60">
        <v>0</v>
      </c>
      <c r="G80" s="59">
        <v>0</v>
      </c>
      <c r="H80" s="72">
        <f>(C80+C81+C82+C83+C84)*100/T80</f>
        <v>47.531204306088284</v>
      </c>
      <c r="I80" s="62">
        <f t="shared" si="3"/>
        <v>464091</v>
      </c>
      <c r="J80" s="58">
        <v>464091</v>
      </c>
      <c r="K80" s="63">
        <v>169709</v>
      </c>
      <c r="L80" s="59">
        <v>30221</v>
      </c>
      <c r="M80" s="60">
        <v>0</v>
      </c>
      <c r="N80" s="64">
        <v>0</v>
      </c>
      <c r="O80" s="59">
        <v>0</v>
      </c>
      <c r="P80" s="73">
        <f>(I80+I81+I82+I83+I84)/T80</f>
        <v>8.6390366398948899</v>
      </c>
      <c r="Q80" s="74">
        <v>12164</v>
      </c>
      <c r="R80" s="59">
        <v>80</v>
      </c>
      <c r="T80" s="75">
        <v>94378</v>
      </c>
      <c r="U80" s="69" t="s">
        <v>151</v>
      </c>
      <c r="V80" s="70"/>
    </row>
    <row r="81" spans="1:22" ht="22.5" customHeight="1" x14ac:dyDescent="0.15">
      <c r="A81" s="153"/>
      <c r="B81" s="154" t="s">
        <v>152</v>
      </c>
      <c r="C81" s="57">
        <f t="shared" si="2"/>
        <v>11123</v>
      </c>
      <c r="D81" s="58">
        <v>11123</v>
      </c>
      <c r="E81" s="59">
        <v>800</v>
      </c>
      <c r="F81" s="60"/>
      <c r="G81" s="59"/>
      <c r="H81" s="85"/>
      <c r="I81" s="62">
        <f t="shared" si="3"/>
        <v>149613</v>
      </c>
      <c r="J81" s="58">
        <v>149613</v>
      </c>
      <c r="K81" s="63">
        <v>60810</v>
      </c>
      <c r="L81" s="59">
        <v>5802</v>
      </c>
      <c r="M81" s="60"/>
      <c r="N81" s="64"/>
      <c r="O81" s="59"/>
      <c r="P81" s="105"/>
      <c r="Q81" s="74">
        <v>8294</v>
      </c>
      <c r="R81" s="59">
        <v>67</v>
      </c>
      <c r="T81" s="75"/>
      <c r="U81" s="155"/>
      <c r="V81" s="146" t="s">
        <v>152</v>
      </c>
    </row>
    <row r="82" spans="1:22" ht="22.5" customHeight="1" x14ac:dyDescent="0.15">
      <c r="A82" s="153"/>
      <c r="B82" s="154" t="s">
        <v>153</v>
      </c>
      <c r="C82" s="57">
        <f t="shared" si="2"/>
        <v>4078</v>
      </c>
      <c r="D82" s="58">
        <v>4078</v>
      </c>
      <c r="E82" s="59">
        <v>392</v>
      </c>
      <c r="F82" s="60">
        <v>0</v>
      </c>
      <c r="G82" s="59">
        <v>0</v>
      </c>
      <c r="H82" s="85"/>
      <c r="I82" s="62">
        <f t="shared" si="3"/>
        <v>117953</v>
      </c>
      <c r="J82" s="58">
        <v>117953</v>
      </c>
      <c r="K82" s="63">
        <v>58648</v>
      </c>
      <c r="L82" s="59">
        <v>3992</v>
      </c>
      <c r="M82" s="60">
        <v>0</v>
      </c>
      <c r="N82" s="64">
        <v>0</v>
      </c>
      <c r="O82" s="59">
        <v>0</v>
      </c>
      <c r="P82" s="105"/>
      <c r="Q82" s="74">
        <v>3882</v>
      </c>
      <c r="R82" s="59">
        <v>28</v>
      </c>
      <c r="T82" s="75"/>
      <c r="U82" s="155"/>
      <c r="V82" s="146" t="s">
        <v>153</v>
      </c>
    </row>
    <row r="83" spans="1:22" ht="22.5" customHeight="1" x14ac:dyDescent="0.15">
      <c r="A83" s="153"/>
      <c r="B83" s="154" t="s">
        <v>154</v>
      </c>
      <c r="C83" s="57">
        <f t="shared" si="2"/>
        <v>2261</v>
      </c>
      <c r="D83" s="58">
        <v>2261</v>
      </c>
      <c r="E83" s="59">
        <v>237</v>
      </c>
      <c r="F83" s="60">
        <v>0</v>
      </c>
      <c r="G83" s="59">
        <v>0</v>
      </c>
      <c r="H83" s="85"/>
      <c r="I83" s="62">
        <f t="shared" si="3"/>
        <v>55495</v>
      </c>
      <c r="J83" s="58">
        <v>55495</v>
      </c>
      <c r="K83" s="63">
        <v>28547</v>
      </c>
      <c r="L83" s="59">
        <v>1721</v>
      </c>
      <c r="M83" s="60"/>
      <c r="N83" s="64"/>
      <c r="O83" s="59"/>
      <c r="P83" s="105"/>
      <c r="Q83" s="74">
        <v>2722</v>
      </c>
      <c r="R83" s="59">
        <v>29</v>
      </c>
      <c r="T83" s="75"/>
      <c r="U83" s="155"/>
      <c r="V83" s="146" t="s">
        <v>154</v>
      </c>
    </row>
    <row r="84" spans="1:22" ht="22.5" customHeight="1" x14ac:dyDescent="0.15">
      <c r="A84" s="156"/>
      <c r="B84" s="157" t="s">
        <v>155</v>
      </c>
      <c r="C84" s="57">
        <f t="shared" si="2"/>
        <v>3942</v>
      </c>
      <c r="D84" s="58">
        <v>3942</v>
      </c>
      <c r="E84" s="59">
        <v>228</v>
      </c>
      <c r="F84" s="60">
        <v>0</v>
      </c>
      <c r="G84" s="59">
        <v>0</v>
      </c>
      <c r="H84" s="78"/>
      <c r="I84" s="62">
        <f t="shared" si="3"/>
        <v>28183</v>
      </c>
      <c r="J84" s="58">
        <v>28183</v>
      </c>
      <c r="K84" s="63">
        <v>12766</v>
      </c>
      <c r="L84" s="59">
        <v>1843</v>
      </c>
      <c r="M84" s="60">
        <v>0</v>
      </c>
      <c r="N84" s="64">
        <v>0</v>
      </c>
      <c r="O84" s="59">
        <v>0</v>
      </c>
      <c r="P84" s="79"/>
      <c r="Q84" s="74">
        <v>2323</v>
      </c>
      <c r="R84" s="59">
        <v>17</v>
      </c>
      <c r="T84" s="75"/>
      <c r="U84" s="155"/>
      <c r="V84" s="146" t="s">
        <v>155</v>
      </c>
    </row>
    <row r="85" spans="1:22" ht="22.5" customHeight="1" x14ac:dyDescent="0.15">
      <c r="A85" s="71" t="s">
        <v>156</v>
      </c>
      <c r="B85" s="99"/>
      <c r="C85" s="57">
        <f>D85+F85</f>
        <v>1915</v>
      </c>
      <c r="D85" s="58">
        <v>1915</v>
      </c>
      <c r="E85" s="59">
        <v>195</v>
      </c>
      <c r="F85" s="60"/>
      <c r="G85" s="59"/>
      <c r="H85" s="61">
        <f>C85*100/T85</f>
        <v>43.208483754512635</v>
      </c>
      <c r="I85" s="62">
        <f>J85+M85</f>
        <v>17740</v>
      </c>
      <c r="J85" s="58">
        <v>17032</v>
      </c>
      <c r="K85" s="63">
        <v>6153</v>
      </c>
      <c r="L85" s="59"/>
      <c r="M85" s="60">
        <v>708</v>
      </c>
      <c r="N85" s="64"/>
      <c r="O85" s="59"/>
      <c r="P85" s="65">
        <f>I85/T85</f>
        <v>4.0027075812274369</v>
      </c>
      <c r="Q85" s="74">
        <v>329</v>
      </c>
      <c r="R85" s="59">
        <v>7</v>
      </c>
      <c r="T85" s="152">
        <v>4432</v>
      </c>
      <c r="U85" s="76" t="s">
        <v>156</v>
      </c>
      <c r="V85" s="70"/>
    </row>
    <row r="86" spans="1:22" ht="22.5" customHeight="1" x14ac:dyDescent="0.15">
      <c r="A86" s="71" t="s">
        <v>157</v>
      </c>
      <c r="B86" s="99"/>
      <c r="C86" s="57">
        <f t="shared" si="2"/>
        <v>9605</v>
      </c>
      <c r="D86" s="58">
        <v>9605</v>
      </c>
      <c r="E86" s="59">
        <v>742</v>
      </c>
      <c r="F86" s="60"/>
      <c r="G86" s="59"/>
      <c r="H86" s="61">
        <f>C86*100/T86</f>
        <v>92.48916706788637</v>
      </c>
      <c r="I86" s="62">
        <f>J86+M86</f>
        <v>72160</v>
      </c>
      <c r="J86" s="58">
        <v>68598</v>
      </c>
      <c r="K86" s="63">
        <v>33459</v>
      </c>
      <c r="L86" s="59">
        <v>3157</v>
      </c>
      <c r="M86" s="60">
        <v>3562</v>
      </c>
      <c r="N86" s="64" t="s">
        <v>48</v>
      </c>
      <c r="O86" s="59" t="s">
        <v>48</v>
      </c>
      <c r="P86" s="65">
        <f t="shared" ref="P86:P122" si="5">I86/T86</f>
        <v>6.9484833895040925</v>
      </c>
      <c r="Q86" s="74">
        <v>7517</v>
      </c>
      <c r="R86" s="59">
        <v>50</v>
      </c>
      <c r="T86" s="68">
        <v>10385</v>
      </c>
      <c r="U86" s="76" t="s">
        <v>158</v>
      </c>
      <c r="V86" s="70"/>
    </row>
    <row r="87" spans="1:22" ht="22.5" customHeight="1" x14ac:dyDescent="0.15">
      <c r="A87" s="158" t="s">
        <v>159</v>
      </c>
      <c r="B87" s="159"/>
      <c r="C87" s="57">
        <f t="shared" si="2"/>
        <v>25358</v>
      </c>
      <c r="D87" s="58">
        <v>25358</v>
      </c>
      <c r="E87" s="59">
        <v>801</v>
      </c>
      <c r="F87" s="60"/>
      <c r="G87" s="59"/>
      <c r="H87" s="72">
        <f>(C87+C88)*100/T87</f>
        <v>133.00813008130081</v>
      </c>
      <c r="I87" s="62">
        <f t="shared" si="3"/>
        <v>162962</v>
      </c>
      <c r="J87" s="58">
        <v>162962</v>
      </c>
      <c r="K87" s="63">
        <v>51177</v>
      </c>
      <c r="L87" s="59">
        <v>3813</v>
      </c>
      <c r="M87" s="60"/>
      <c r="N87" s="64"/>
      <c r="O87" s="59"/>
      <c r="P87" s="73">
        <f>(I87+I88)/T87</f>
        <v>8.547705218987673</v>
      </c>
      <c r="Q87" s="74">
        <v>1517</v>
      </c>
      <c r="R87" s="59">
        <v>38</v>
      </c>
      <c r="T87" s="75">
        <v>19065</v>
      </c>
      <c r="U87" s="76" t="s">
        <v>160</v>
      </c>
      <c r="V87" s="70"/>
    </row>
    <row r="88" spans="1:22" ht="22.5" customHeight="1" x14ac:dyDescent="0.15">
      <c r="A88" s="160" t="s">
        <v>161</v>
      </c>
      <c r="B88" s="159"/>
      <c r="C88" s="57">
        <f>D88+F88</f>
        <v>0</v>
      </c>
      <c r="D88" s="58"/>
      <c r="E88" s="59"/>
      <c r="F88" s="60"/>
      <c r="G88" s="59"/>
      <c r="H88" s="78"/>
      <c r="I88" s="62">
        <f>J88+M88</f>
        <v>0</v>
      </c>
      <c r="J88" s="58"/>
      <c r="K88" s="63"/>
      <c r="L88" s="59"/>
      <c r="M88" s="60"/>
      <c r="N88" s="64"/>
      <c r="O88" s="59"/>
      <c r="P88" s="79"/>
      <c r="Q88" s="74"/>
      <c r="R88" s="59"/>
      <c r="T88" s="75"/>
      <c r="U88" s="76" t="s">
        <v>160</v>
      </c>
      <c r="V88" s="70"/>
    </row>
    <row r="89" spans="1:22" ht="22.5" customHeight="1" x14ac:dyDescent="0.15">
      <c r="A89" s="161" t="s">
        <v>162</v>
      </c>
      <c r="B89" s="162"/>
      <c r="C89" s="57">
        <f t="shared" si="2"/>
        <v>20716</v>
      </c>
      <c r="D89" s="58">
        <v>20716</v>
      </c>
      <c r="E89" s="59">
        <v>1630</v>
      </c>
      <c r="F89" s="60"/>
      <c r="G89" s="59"/>
      <c r="H89" s="61">
        <f>C89*100/T89</f>
        <v>136.26257975399591</v>
      </c>
      <c r="I89" s="62">
        <f t="shared" si="3"/>
        <v>103004</v>
      </c>
      <c r="J89" s="58">
        <v>103004</v>
      </c>
      <c r="K89" s="63">
        <v>36271</v>
      </c>
      <c r="L89" s="59">
        <v>793</v>
      </c>
      <c r="M89" s="60"/>
      <c r="N89" s="64"/>
      <c r="O89" s="59"/>
      <c r="P89" s="65">
        <f>I89/T89</f>
        <v>6.7752417286061961</v>
      </c>
      <c r="Q89" s="74">
        <v>2426</v>
      </c>
      <c r="R89" s="59">
        <v>58</v>
      </c>
      <c r="T89" s="152">
        <v>15203</v>
      </c>
      <c r="U89" s="76" t="s">
        <v>163</v>
      </c>
      <c r="V89" s="70"/>
    </row>
    <row r="90" spans="1:22" ht="22.5" customHeight="1" x14ac:dyDescent="0.15">
      <c r="A90" s="158" t="s">
        <v>164</v>
      </c>
      <c r="B90" s="159"/>
      <c r="C90" s="57">
        <f t="shared" si="2"/>
        <v>17758</v>
      </c>
      <c r="D90" s="58">
        <v>17758</v>
      </c>
      <c r="E90" s="77">
        <v>2424</v>
      </c>
      <c r="F90" s="60"/>
      <c r="G90" s="59"/>
      <c r="H90" s="61">
        <f>C90*100/T90</f>
        <v>91.786840337003156</v>
      </c>
      <c r="I90" s="62">
        <f t="shared" si="3"/>
        <v>241001</v>
      </c>
      <c r="J90" s="58">
        <v>241001</v>
      </c>
      <c r="K90" s="63">
        <v>81521</v>
      </c>
      <c r="L90" s="59">
        <v>27598</v>
      </c>
      <c r="M90" s="60"/>
      <c r="N90" s="64"/>
      <c r="O90" s="59"/>
      <c r="P90" s="65">
        <f t="shared" si="5"/>
        <v>12.456763322478936</v>
      </c>
      <c r="Q90" s="74">
        <v>6887</v>
      </c>
      <c r="R90" s="59">
        <v>46</v>
      </c>
      <c r="T90" s="152">
        <v>19347</v>
      </c>
      <c r="U90" s="76" t="s">
        <v>165</v>
      </c>
      <c r="V90" s="70"/>
    </row>
    <row r="91" spans="1:22" ht="22.5" customHeight="1" x14ac:dyDescent="0.15">
      <c r="A91" s="158" t="s">
        <v>166</v>
      </c>
      <c r="B91" s="159"/>
      <c r="C91" s="57">
        <f t="shared" si="2"/>
        <v>15897</v>
      </c>
      <c r="D91" s="58">
        <v>15897</v>
      </c>
      <c r="E91" s="77">
        <v>1983</v>
      </c>
      <c r="F91" s="60"/>
      <c r="G91" s="59"/>
      <c r="H91" s="61">
        <f t="shared" si="4"/>
        <v>114.07965554359527</v>
      </c>
      <c r="I91" s="62">
        <f t="shared" si="3"/>
        <v>223344</v>
      </c>
      <c r="J91" s="58">
        <v>223344</v>
      </c>
      <c r="K91" s="63">
        <v>61694</v>
      </c>
      <c r="L91" s="59">
        <v>12621</v>
      </c>
      <c r="M91" s="60"/>
      <c r="N91" s="64"/>
      <c r="O91" s="59"/>
      <c r="P91" s="65">
        <f t="shared" si="5"/>
        <v>16.027556512378901</v>
      </c>
      <c r="Q91" s="74">
        <v>15072</v>
      </c>
      <c r="R91" s="59">
        <v>66</v>
      </c>
      <c r="T91" s="152">
        <v>13935</v>
      </c>
      <c r="U91" s="76" t="s">
        <v>166</v>
      </c>
      <c r="V91" s="70"/>
    </row>
    <row r="92" spans="1:22" ht="22.5" customHeight="1" x14ac:dyDescent="0.15">
      <c r="A92" s="148" t="s">
        <v>167</v>
      </c>
      <c r="B92" s="163"/>
      <c r="C92" s="57">
        <f>D92+F92</f>
        <v>16518</v>
      </c>
      <c r="D92" s="58">
        <v>15918</v>
      </c>
      <c r="E92" s="77">
        <v>828</v>
      </c>
      <c r="F92" s="60">
        <v>600</v>
      </c>
      <c r="G92" s="59">
        <v>585</v>
      </c>
      <c r="H92" s="72">
        <f>(C92+C93)*100/T92</f>
        <v>87.96291418637729</v>
      </c>
      <c r="I92" s="62">
        <f t="shared" si="3"/>
        <v>71334</v>
      </c>
      <c r="J92" s="58">
        <v>62746</v>
      </c>
      <c r="K92" s="63">
        <v>26867</v>
      </c>
      <c r="L92" s="59">
        <v>1683</v>
      </c>
      <c r="M92" s="60">
        <v>8588</v>
      </c>
      <c r="N92" s="64">
        <v>8351</v>
      </c>
      <c r="O92" s="59">
        <v>0</v>
      </c>
      <c r="P92" s="73">
        <f>(I92+I93)/T92</f>
        <v>3.8582942632882054</v>
      </c>
      <c r="Q92" s="74">
        <v>7503</v>
      </c>
      <c r="R92" s="59">
        <v>19</v>
      </c>
      <c r="T92" s="164">
        <v>18983</v>
      </c>
      <c r="U92" s="69" t="s">
        <v>168</v>
      </c>
      <c r="V92" s="69"/>
    </row>
    <row r="93" spans="1:22" ht="22.5" customHeight="1" x14ac:dyDescent="0.15">
      <c r="A93" s="148" t="s">
        <v>169</v>
      </c>
      <c r="B93" s="163"/>
      <c r="C93" s="57">
        <f t="shared" si="2"/>
        <v>180</v>
      </c>
      <c r="D93" s="58">
        <v>180</v>
      </c>
      <c r="E93" s="77">
        <v>122</v>
      </c>
      <c r="F93" s="60"/>
      <c r="G93" s="59"/>
      <c r="H93" s="78"/>
      <c r="I93" s="62">
        <f t="shared" si="3"/>
        <v>1908</v>
      </c>
      <c r="J93" s="58">
        <v>1908</v>
      </c>
      <c r="K93" s="63">
        <v>1740</v>
      </c>
      <c r="L93" s="59"/>
      <c r="M93" s="60"/>
      <c r="N93" s="64"/>
      <c r="O93" s="59"/>
      <c r="P93" s="79"/>
      <c r="Q93" s="74"/>
      <c r="R93" s="59"/>
      <c r="T93" s="164"/>
      <c r="U93" s="165"/>
      <c r="V93" s="88" t="s">
        <v>170</v>
      </c>
    </row>
    <row r="94" spans="1:22" ht="22.5" customHeight="1" x14ac:dyDescent="0.15">
      <c r="A94" s="158" t="s">
        <v>171</v>
      </c>
      <c r="B94" s="159"/>
      <c r="C94" s="57">
        <f t="shared" si="2"/>
        <v>14998</v>
      </c>
      <c r="D94" s="166">
        <v>14998</v>
      </c>
      <c r="E94" s="167">
        <v>2267</v>
      </c>
      <c r="F94" s="60">
        <v>0</v>
      </c>
      <c r="G94" s="59">
        <v>0</v>
      </c>
      <c r="H94" s="61">
        <f>C94*100/T94</f>
        <v>59.667409293443669</v>
      </c>
      <c r="I94" s="62">
        <f t="shared" si="3"/>
        <v>87616</v>
      </c>
      <c r="J94" s="58">
        <v>85035</v>
      </c>
      <c r="K94" s="102">
        <v>48349</v>
      </c>
      <c r="L94" s="59">
        <v>1545</v>
      </c>
      <c r="M94" s="60">
        <v>2581</v>
      </c>
      <c r="N94" s="63">
        <v>2314</v>
      </c>
      <c r="O94" s="59">
        <v>0</v>
      </c>
      <c r="P94" s="65">
        <f t="shared" si="5"/>
        <v>3.4856779121578612</v>
      </c>
      <c r="Q94" s="74">
        <v>13284</v>
      </c>
      <c r="R94" s="59">
        <v>92</v>
      </c>
      <c r="T94" s="152">
        <v>25136</v>
      </c>
      <c r="U94" s="76" t="s">
        <v>171</v>
      </c>
      <c r="V94" s="70"/>
    </row>
    <row r="95" spans="1:22" ht="22.5" customHeight="1" x14ac:dyDescent="0.15">
      <c r="A95" s="158" t="s">
        <v>172</v>
      </c>
      <c r="B95" s="159"/>
      <c r="C95" s="57">
        <f t="shared" si="2"/>
        <v>9551</v>
      </c>
      <c r="D95" s="58">
        <v>9551</v>
      </c>
      <c r="E95" s="77">
        <v>919</v>
      </c>
      <c r="F95" s="60"/>
      <c r="G95" s="59"/>
      <c r="H95" s="61">
        <f t="shared" si="4"/>
        <v>104.45100612423447</v>
      </c>
      <c r="I95" s="62">
        <f t="shared" si="3"/>
        <v>43880</v>
      </c>
      <c r="J95" s="58">
        <v>33565</v>
      </c>
      <c r="K95" s="63">
        <v>16880</v>
      </c>
      <c r="L95" s="59">
        <v>1022</v>
      </c>
      <c r="M95" s="60">
        <v>10315</v>
      </c>
      <c r="N95" s="63">
        <v>9311</v>
      </c>
      <c r="O95" s="59">
        <v>659</v>
      </c>
      <c r="P95" s="65">
        <f t="shared" si="5"/>
        <v>4.7987751531058613</v>
      </c>
      <c r="Q95" s="74">
        <v>6878</v>
      </c>
      <c r="R95" s="59">
        <v>34</v>
      </c>
      <c r="T95" s="152">
        <v>9144</v>
      </c>
      <c r="U95" s="76" t="s">
        <v>172</v>
      </c>
      <c r="V95" s="70"/>
    </row>
    <row r="96" spans="1:22" ht="22.5" customHeight="1" x14ac:dyDescent="0.15">
      <c r="A96" s="158" t="s">
        <v>173</v>
      </c>
      <c r="B96" s="159"/>
      <c r="C96" s="57">
        <f t="shared" si="2"/>
        <v>4799</v>
      </c>
      <c r="D96" s="58">
        <v>4799</v>
      </c>
      <c r="E96" s="77">
        <v>940</v>
      </c>
      <c r="F96" s="60"/>
      <c r="G96" s="59"/>
      <c r="H96" s="61">
        <f t="shared" si="4"/>
        <v>37.730953691327933</v>
      </c>
      <c r="I96" s="62">
        <f t="shared" si="3"/>
        <v>90738</v>
      </c>
      <c r="J96" s="58">
        <v>89671</v>
      </c>
      <c r="K96" s="63">
        <v>43994</v>
      </c>
      <c r="L96" s="59">
        <v>1848</v>
      </c>
      <c r="M96" s="60">
        <v>1067</v>
      </c>
      <c r="N96" s="64">
        <v>117</v>
      </c>
      <c r="O96" s="59"/>
      <c r="P96" s="65">
        <f t="shared" si="5"/>
        <v>7.1340514191367248</v>
      </c>
      <c r="Q96" s="74">
        <v>22318</v>
      </c>
      <c r="R96" s="59">
        <v>180</v>
      </c>
      <c r="T96" s="152">
        <v>12719</v>
      </c>
      <c r="U96" s="168" t="s">
        <v>173</v>
      </c>
      <c r="V96" s="169"/>
    </row>
    <row r="97" spans="1:22" ht="22.5" customHeight="1" x14ac:dyDescent="0.15">
      <c r="A97" s="158" t="s">
        <v>174</v>
      </c>
      <c r="B97" s="159"/>
      <c r="C97" s="57">
        <f>D97</f>
        <v>4095</v>
      </c>
      <c r="D97" s="58">
        <v>4095</v>
      </c>
      <c r="E97" s="77">
        <v>1118</v>
      </c>
      <c r="F97" s="60"/>
      <c r="G97" s="59"/>
      <c r="H97" s="61">
        <f t="shared" si="4"/>
        <v>32.127726345520166</v>
      </c>
      <c r="I97" s="62">
        <f t="shared" si="3"/>
        <v>77628</v>
      </c>
      <c r="J97" s="58">
        <v>63080</v>
      </c>
      <c r="K97" s="63">
        <v>27301</v>
      </c>
      <c r="L97" s="77">
        <v>382</v>
      </c>
      <c r="M97" s="60">
        <v>14548</v>
      </c>
      <c r="N97" s="63">
        <v>9476</v>
      </c>
      <c r="O97" s="59">
        <v>45</v>
      </c>
      <c r="P97" s="65">
        <f t="shared" si="5"/>
        <v>6.0903812960928922</v>
      </c>
      <c r="Q97" s="74">
        <v>6397</v>
      </c>
      <c r="R97" s="59">
        <v>69</v>
      </c>
      <c r="T97" s="152">
        <v>12746</v>
      </c>
      <c r="U97" s="76" t="s">
        <v>175</v>
      </c>
      <c r="V97" s="70"/>
    </row>
    <row r="98" spans="1:22" ht="22.5" customHeight="1" x14ac:dyDescent="0.15">
      <c r="A98" s="158" t="s">
        <v>176</v>
      </c>
      <c r="B98" s="159"/>
      <c r="C98" s="57">
        <f>D98+F98</f>
        <v>5027</v>
      </c>
      <c r="D98" s="58">
        <v>5027</v>
      </c>
      <c r="E98" s="77">
        <v>692</v>
      </c>
      <c r="F98" s="60"/>
      <c r="G98" s="59"/>
      <c r="H98" s="61">
        <f t="shared" si="4"/>
        <v>111.04484205875856</v>
      </c>
      <c r="I98" s="62">
        <f t="shared" si="3"/>
        <v>39876</v>
      </c>
      <c r="J98" s="58">
        <v>26146</v>
      </c>
      <c r="K98" s="63">
        <v>11966</v>
      </c>
      <c r="L98" s="77">
        <v>1538</v>
      </c>
      <c r="M98" s="60">
        <v>13730</v>
      </c>
      <c r="N98" s="64">
        <v>7881</v>
      </c>
      <c r="O98" s="59">
        <v>234</v>
      </c>
      <c r="P98" s="65">
        <f t="shared" si="5"/>
        <v>8.8084824387011267</v>
      </c>
      <c r="Q98" s="74">
        <v>9583</v>
      </c>
      <c r="R98" s="59" t="s">
        <v>177</v>
      </c>
      <c r="T98" s="152">
        <v>4527</v>
      </c>
      <c r="U98" s="76" t="s">
        <v>178</v>
      </c>
      <c r="V98" s="70"/>
    </row>
    <row r="99" spans="1:22" ht="22.5" customHeight="1" x14ac:dyDescent="0.15">
      <c r="A99" s="170" t="s">
        <v>179</v>
      </c>
      <c r="B99" s="149"/>
      <c r="C99" s="57">
        <f>D99+F99</f>
        <v>2983</v>
      </c>
      <c r="D99" s="58">
        <v>2983</v>
      </c>
      <c r="E99" s="59">
        <v>505</v>
      </c>
      <c r="F99" s="60">
        <v>0</v>
      </c>
      <c r="G99" s="59">
        <v>0</v>
      </c>
      <c r="H99" s="61">
        <f t="shared" si="4"/>
        <v>27.409721584122025</v>
      </c>
      <c r="I99" s="110"/>
      <c r="J99" s="58">
        <v>56545</v>
      </c>
      <c r="K99" s="63">
        <v>25141</v>
      </c>
      <c r="L99" s="59">
        <v>1791</v>
      </c>
      <c r="M99" s="60">
        <v>0</v>
      </c>
      <c r="N99" s="64">
        <v>0</v>
      </c>
      <c r="O99" s="59">
        <v>0</v>
      </c>
      <c r="P99" s="65">
        <f>I99/T99</f>
        <v>0</v>
      </c>
      <c r="Q99" s="74">
        <v>869</v>
      </c>
      <c r="R99" s="59">
        <v>16</v>
      </c>
      <c r="T99" s="152">
        <v>10883</v>
      </c>
      <c r="U99" s="69" t="s">
        <v>179</v>
      </c>
      <c r="V99" s="70"/>
    </row>
    <row r="100" spans="1:22" ht="22.5" customHeight="1" x14ac:dyDescent="0.15">
      <c r="A100" s="171" t="s">
        <v>180</v>
      </c>
      <c r="B100" s="172"/>
      <c r="C100" s="173">
        <f t="shared" si="2"/>
        <v>2761</v>
      </c>
      <c r="D100" s="138">
        <v>2761</v>
      </c>
      <c r="E100" s="140">
        <v>245</v>
      </c>
      <c r="F100" s="174"/>
      <c r="G100" s="140"/>
      <c r="H100" s="101">
        <f t="shared" si="4"/>
        <v>29.229303408850306</v>
      </c>
      <c r="I100" s="175">
        <f t="shared" si="3"/>
        <v>38342</v>
      </c>
      <c r="J100" s="138">
        <v>38342</v>
      </c>
      <c r="K100" s="139">
        <v>14680</v>
      </c>
      <c r="L100" s="176">
        <v>23</v>
      </c>
      <c r="M100" s="174"/>
      <c r="N100" s="177"/>
      <c r="O100" s="140"/>
      <c r="P100" s="178">
        <f t="shared" si="5"/>
        <v>4.0590726233326277</v>
      </c>
      <c r="Q100" s="141">
        <v>2168</v>
      </c>
      <c r="R100" s="140">
        <v>31</v>
      </c>
      <c r="T100" s="152">
        <v>9446</v>
      </c>
      <c r="U100" s="76" t="s">
        <v>181</v>
      </c>
      <c r="V100" s="70"/>
    </row>
    <row r="101" spans="1:22" ht="22.5" customHeight="1" x14ac:dyDescent="0.15">
      <c r="A101" s="158" t="s">
        <v>182</v>
      </c>
      <c r="B101" s="159"/>
      <c r="C101" s="57">
        <f t="shared" si="2"/>
        <v>2538</v>
      </c>
      <c r="D101" s="58">
        <v>2538</v>
      </c>
      <c r="E101" s="59">
        <v>331</v>
      </c>
      <c r="F101" s="60"/>
      <c r="G101" s="59"/>
      <c r="H101" s="61">
        <f t="shared" si="4"/>
        <v>17.665483399457088</v>
      </c>
      <c r="I101" s="62">
        <f t="shared" si="3"/>
        <v>78033</v>
      </c>
      <c r="J101" s="58">
        <v>78033</v>
      </c>
      <c r="K101" s="63">
        <v>31079</v>
      </c>
      <c r="L101" s="77">
        <v>450</v>
      </c>
      <c r="M101" s="60"/>
      <c r="N101" s="64"/>
      <c r="O101" s="59"/>
      <c r="P101" s="65">
        <f t="shared" si="5"/>
        <v>5.4314053038212569</v>
      </c>
      <c r="Q101" s="74">
        <v>8389</v>
      </c>
      <c r="R101" s="59">
        <v>19</v>
      </c>
      <c r="T101" s="152">
        <v>14367</v>
      </c>
      <c r="U101" s="76" t="s">
        <v>183</v>
      </c>
      <c r="V101" s="70"/>
    </row>
    <row r="102" spans="1:22" ht="22.5" customHeight="1" x14ac:dyDescent="0.15">
      <c r="A102" s="158" t="s">
        <v>184</v>
      </c>
      <c r="B102" s="159"/>
      <c r="C102" s="57">
        <f t="shared" si="2"/>
        <v>11704</v>
      </c>
      <c r="D102" s="166">
        <v>11704</v>
      </c>
      <c r="E102" s="97">
        <v>1549</v>
      </c>
      <c r="F102" s="60"/>
      <c r="G102" s="59"/>
      <c r="H102" s="61">
        <f t="shared" si="4"/>
        <v>111.62613257033858</v>
      </c>
      <c r="I102" s="62">
        <f t="shared" si="3"/>
        <v>90711</v>
      </c>
      <c r="J102" s="58">
        <v>90711</v>
      </c>
      <c r="K102" s="63">
        <v>41054</v>
      </c>
      <c r="L102" s="77"/>
      <c r="M102" s="60"/>
      <c r="N102" s="64"/>
      <c r="O102" s="59"/>
      <c r="P102" s="65">
        <f t="shared" si="5"/>
        <v>8.6515021459227466</v>
      </c>
      <c r="Q102" s="134">
        <v>31</v>
      </c>
      <c r="R102" s="135">
        <v>7</v>
      </c>
      <c r="T102" s="152">
        <v>10485</v>
      </c>
      <c r="U102" s="76" t="s">
        <v>185</v>
      </c>
      <c r="V102" s="70"/>
    </row>
    <row r="103" spans="1:22" ht="22.5" customHeight="1" x14ac:dyDescent="0.15">
      <c r="A103" s="160" t="s">
        <v>186</v>
      </c>
      <c r="B103" s="179"/>
      <c r="C103" s="57">
        <f t="shared" si="2"/>
        <v>5029</v>
      </c>
      <c r="D103" s="180">
        <v>5029</v>
      </c>
      <c r="E103" s="181">
        <v>338</v>
      </c>
      <c r="F103" s="60"/>
      <c r="G103" s="59"/>
      <c r="H103" s="61">
        <f t="shared" si="4"/>
        <v>43.424574734478888</v>
      </c>
      <c r="I103" s="62">
        <f t="shared" si="3"/>
        <v>27625</v>
      </c>
      <c r="J103" s="58">
        <v>27625</v>
      </c>
      <c r="K103" s="112">
        <v>11625</v>
      </c>
      <c r="L103" s="59"/>
      <c r="M103" s="60"/>
      <c r="N103" s="64"/>
      <c r="O103" s="59"/>
      <c r="P103" s="65">
        <f>I103/T103</f>
        <v>2.3853725930403247</v>
      </c>
      <c r="Q103" s="112">
        <v>4991</v>
      </c>
      <c r="R103" s="59">
        <v>81</v>
      </c>
      <c r="T103" s="152">
        <v>11581</v>
      </c>
      <c r="U103" s="76" t="s">
        <v>187</v>
      </c>
      <c r="V103" s="70"/>
    </row>
    <row r="104" spans="1:22" ht="22.5" customHeight="1" x14ac:dyDescent="0.15">
      <c r="A104" s="160" t="s">
        <v>188</v>
      </c>
      <c r="B104" s="159"/>
      <c r="C104" s="57">
        <f t="shared" si="2"/>
        <v>1364</v>
      </c>
      <c r="D104" s="58">
        <v>1364</v>
      </c>
      <c r="E104" s="59">
        <v>178</v>
      </c>
      <c r="F104" s="60"/>
      <c r="G104" s="59"/>
      <c r="H104" s="61">
        <f>C104*100/T104</f>
        <v>34.893834740342797</v>
      </c>
      <c r="I104" s="62">
        <f t="shared" si="3"/>
        <v>21486</v>
      </c>
      <c r="J104" s="138">
        <v>21486</v>
      </c>
      <c r="K104" s="139">
        <v>5545</v>
      </c>
      <c r="L104" s="59">
        <v>3255</v>
      </c>
      <c r="M104" s="60"/>
      <c r="N104" s="64"/>
      <c r="O104" s="59"/>
      <c r="P104" s="65">
        <f t="shared" si="5"/>
        <v>5.496546431312356</v>
      </c>
      <c r="Q104" s="141">
        <v>2217</v>
      </c>
      <c r="R104" s="140">
        <v>19</v>
      </c>
      <c r="T104" s="152">
        <v>3909</v>
      </c>
      <c r="U104" s="76" t="s">
        <v>189</v>
      </c>
      <c r="V104" s="70"/>
    </row>
    <row r="105" spans="1:22" ht="22.5" customHeight="1" x14ac:dyDescent="0.15">
      <c r="A105" s="158" t="s">
        <v>190</v>
      </c>
      <c r="B105" s="159"/>
      <c r="C105" s="57">
        <f t="shared" si="2"/>
        <v>6236</v>
      </c>
      <c r="D105" s="58">
        <v>6236</v>
      </c>
      <c r="E105" s="59">
        <v>182</v>
      </c>
      <c r="F105" s="60"/>
      <c r="G105" s="59"/>
      <c r="H105" s="61">
        <f t="shared" si="4"/>
        <v>195.85427135678393</v>
      </c>
      <c r="I105" s="62">
        <f t="shared" si="3"/>
        <v>11592</v>
      </c>
      <c r="J105" s="58">
        <v>11592</v>
      </c>
      <c r="K105" s="63">
        <v>2861</v>
      </c>
      <c r="L105" s="59">
        <v>1839</v>
      </c>
      <c r="M105" s="60"/>
      <c r="N105" s="64"/>
      <c r="O105" s="59"/>
      <c r="P105" s="65">
        <f t="shared" si="5"/>
        <v>3.6407035175879399</v>
      </c>
      <c r="Q105" s="74">
        <v>259</v>
      </c>
      <c r="R105" s="59">
        <v>2</v>
      </c>
      <c r="T105" s="68">
        <v>3184</v>
      </c>
      <c r="U105" s="76" t="s">
        <v>190</v>
      </c>
      <c r="V105" s="70"/>
    </row>
    <row r="106" spans="1:22" ht="22.5" customHeight="1" x14ac:dyDescent="0.15">
      <c r="A106" s="160" t="s">
        <v>191</v>
      </c>
      <c r="B106" s="159"/>
      <c r="C106" s="57">
        <f t="shared" si="2"/>
        <v>1560</v>
      </c>
      <c r="D106" s="58">
        <v>1560</v>
      </c>
      <c r="E106" s="59">
        <v>50</v>
      </c>
      <c r="F106" s="60"/>
      <c r="G106" s="59"/>
      <c r="H106" s="61">
        <f t="shared" si="4"/>
        <v>166.66666666666666</v>
      </c>
      <c r="I106" s="62">
        <f t="shared" si="3"/>
        <v>8881</v>
      </c>
      <c r="J106" s="58">
        <v>8881</v>
      </c>
      <c r="K106" s="63">
        <v>657</v>
      </c>
      <c r="L106" s="59">
        <v>78</v>
      </c>
      <c r="M106" s="60"/>
      <c r="N106" s="64"/>
      <c r="O106" s="59"/>
      <c r="P106" s="65">
        <f t="shared" si="5"/>
        <v>9.4882478632478637</v>
      </c>
      <c r="Q106" s="74">
        <v>371</v>
      </c>
      <c r="R106" s="59">
        <v>4</v>
      </c>
      <c r="T106" s="68">
        <v>936</v>
      </c>
      <c r="U106" s="76" t="s">
        <v>192</v>
      </c>
      <c r="V106" s="70"/>
    </row>
    <row r="107" spans="1:22" ht="22.5" customHeight="1" x14ac:dyDescent="0.15">
      <c r="A107" s="170" t="s">
        <v>193</v>
      </c>
      <c r="B107" s="149"/>
      <c r="C107" s="57">
        <f t="shared" si="2"/>
        <v>1078</v>
      </c>
      <c r="D107" s="58">
        <v>1078</v>
      </c>
      <c r="E107" s="59">
        <v>152</v>
      </c>
      <c r="F107" s="60"/>
      <c r="G107" s="59"/>
      <c r="H107" s="61">
        <f t="shared" si="4"/>
        <v>26.139670223084384</v>
      </c>
      <c r="I107" s="62">
        <f t="shared" si="3"/>
        <v>36668</v>
      </c>
      <c r="J107" s="58">
        <v>36668</v>
      </c>
      <c r="K107" s="63">
        <v>16469</v>
      </c>
      <c r="L107" s="59"/>
      <c r="M107" s="60"/>
      <c r="N107" s="64"/>
      <c r="O107" s="59"/>
      <c r="P107" s="65">
        <f t="shared" si="5"/>
        <v>8.8913676042677015</v>
      </c>
      <c r="Q107" s="74">
        <v>6372</v>
      </c>
      <c r="R107" s="59">
        <v>16</v>
      </c>
      <c r="T107" s="152">
        <v>4124</v>
      </c>
      <c r="U107" s="69" t="s">
        <v>194</v>
      </c>
      <c r="V107" s="70"/>
    </row>
    <row r="108" spans="1:22" ht="22.5" customHeight="1" x14ac:dyDescent="0.15">
      <c r="A108" s="170" t="s">
        <v>195</v>
      </c>
      <c r="B108" s="149"/>
      <c r="C108" s="57">
        <f t="shared" si="2"/>
        <v>14581</v>
      </c>
      <c r="D108" s="58">
        <v>14581</v>
      </c>
      <c r="E108" s="59">
        <v>1325</v>
      </c>
      <c r="F108" s="60"/>
      <c r="G108" s="59"/>
      <c r="H108" s="61">
        <f>C108*100/T108</f>
        <v>191.40194276713049</v>
      </c>
      <c r="I108" s="62">
        <f t="shared" si="3"/>
        <v>112716</v>
      </c>
      <c r="J108" s="58">
        <v>112716</v>
      </c>
      <c r="K108" s="63">
        <v>39586</v>
      </c>
      <c r="L108" s="59">
        <v>13784</v>
      </c>
      <c r="M108" s="60"/>
      <c r="N108" s="64"/>
      <c r="O108" s="59"/>
      <c r="P108" s="65">
        <f t="shared" si="5"/>
        <v>14.796009451299554</v>
      </c>
      <c r="Q108" s="74">
        <v>2911</v>
      </c>
      <c r="R108" s="59">
        <v>42</v>
      </c>
      <c r="T108" s="152">
        <v>7618</v>
      </c>
      <c r="U108" s="69" t="s">
        <v>195</v>
      </c>
      <c r="V108" s="70"/>
    </row>
    <row r="109" spans="1:22" ht="22.5" customHeight="1" x14ac:dyDescent="0.15">
      <c r="A109" s="170" t="s">
        <v>196</v>
      </c>
      <c r="B109" s="149"/>
      <c r="C109" s="57">
        <f t="shared" si="2"/>
        <v>8224</v>
      </c>
      <c r="D109" s="58">
        <v>8224</v>
      </c>
      <c r="E109" s="59">
        <v>1433</v>
      </c>
      <c r="F109" s="60"/>
      <c r="G109" s="59"/>
      <c r="H109" s="61">
        <f t="shared" si="4"/>
        <v>53.395662900921955</v>
      </c>
      <c r="I109" s="62">
        <f t="shared" si="3"/>
        <v>115143</v>
      </c>
      <c r="J109" s="58">
        <v>115143</v>
      </c>
      <c r="K109" s="63">
        <v>57734</v>
      </c>
      <c r="L109" s="59">
        <v>6826</v>
      </c>
      <c r="M109" s="60"/>
      <c r="N109" s="64"/>
      <c r="O109" s="59"/>
      <c r="P109" s="65">
        <f t="shared" si="5"/>
        <v>7.4758472925594077</v>
      </c>
      <c r="Q109" s="74">
        <v>10157</v>
      </c>
      <c r="R109" s="59">
        <v>33</v>
      </c>
      <c r="T109" s="152">
        <v>15402</v>
      </c>
      <c r="U109" s="69" t="s">
        <v>197</v>
      </c>
      <c r="V109" s="70"/>
    </row>
    <row r="110" spans="1:22" ht="22.5" customHeight="1" x14ac:dyDescent="0.15">
      <c r="A110" s="170" t="s">
        <v>198</v>
      </c>
      <c r="B110" s="149"/>
      <c r="C110" s="57">
        <f t="shared" si="2"/>
        <v>5491</v>
      </c>
      <c r="D110" s="166">
        <v>5491</v>
      </c>
      <c r="E110" s="97">
        <v>527</v>
      </c>
      <c r="F110" s="60"/>
      <c r="G110" s="59"/>
      <c r="H110" s="61">
        <f t="shared" si="4"/>
        <v>117.68109729961424</v>
      </c>
      <c r="I110" s="62">
        <f t="shared" si="3"/>
        <v>30316</v>
      </c>
      <c r="J110" s="58">
        <v>30316</v>
      </c>
      <c r="K110" s="63">
        <v>14460</v>
      </c>
      <c r="L110" s="59">
        <v>160</v>
      </c>
      <c r="M110" s="60"/>
      <c r="N110" s="64"/>
      <c r="O110" s="59"/>
      <c r="P110" s="65">
        <f t="shared" si="5"/>
        <v>6.4972138876982424</v>
      </c>
      <c r="Q110" s="74">
        <v>7219</v>
      </c>
      <c r="R110" s="59">
        <v>33</v>
      </c>
      <c r="T110" s="152">
        <v>4666</v>
      </c>
      <c r="U110" s="69" t="s">
        <v>198</v>
      </c>
      <c r="V110" s="70"/>
    </row>
    <row r="111" spans="1:22" ht="22.5" customHeight="1" x14ac:dyDescent="0.15">
      <c r="A111" s="170" t="s">
        <v>199</v>
      </c>
      <c r="B111" s="149"/>
      <c r="C111" s="57">
        <f t="shared" si="2"/>
        <v>7468</v>
      </c>
      <c r="D111" s="58">
        <v>7468</v>
      </c>
      <c r="E111" s="59">
        <v>667</v>
      </c>
      <c r="F111" s="60"/>
      <c r="G111" s="59"/>
      <c r="H111" s="61">
        <f t="shared" si="4"/>
        <v>85.918085595950302</v>
      </c>
      <c r="I111" s="62">
        <f t="shared" si="3"/>
        <v>41579</v>
      </c>
      <c r="J111" s="58">
        <v>41579</v>
      </c>
      <c r="K111" s="63">
        <v>25574</v>
      </c>
      <c r="L111" s="59">
        <v>781</v>
      </c>
      <c r="M111" s="60"/>
      <c r="N111" s="64"/>
      <c r="O111" s="59"/>
      <c r="P111" s="65">
        <f t="shared" si="5"/>
        <v>4.7835941095260006</v>
      </c>
      <c r="Q111" s="74">
        <v>1608</v>
      </c>
      <c r="R111" s="59">
        <v>20</v>
      </c>
      <c r="T111" s="152">
        <v>8692</v>
      </c>
      <c r="U111" s="69" t="s">
        <v>200</v>
      </c>
      <c r="V111" s="70"/>
    </row>
    <row r="112" spans="1:22" ht="22.5" customHeight="1" x14ac:dyDescent="0.15">
      <c r="A112" s="170" t="s">
        <v>201</v>
      </c>
      <c r="B112" s="149"/>
      <c r="C112" s="57">
        <f>D112+F112</f>
        <v>4910</v>
      </c>
      <c r="D112" s="166">
        <v>4910</v>
      </c>
      <c r="E112" s="97">
        <v>429</v>
      </c>
      <c r="F112" s="182"/>
      <c r="G112" s="97"/>
      <c r="H112" s="183">
        <f>C112*100/T112</f>
        <v>78.976998552356449</v>
      </c>
      <c r="I112" s="184">
        <f>J112+M112</f>
        <v>37245</v>
      </c>
      <c r="J112" s="117">
        <v>37245</v>
      </c>
      <c r="K112" s="102">
        <v>17835</v>
      </c>
      <c r="L112" s="59">
        <v>1410</v>
      </c>
      <c r="M112" s="60"/>
      <c r="N112" s="64"/>
      <c r="O112" s="59"/>
      <c r="P112" s="65">
        <f>I112/T112</f>
        <v>5.990831590799421</v>
      </c>
      <c r="Q112" s="74">
        <v>6021</v>
      </c>
      <c r="R112" s="59">
        <v>86</v>
      </c>
      <c r="T112" s="152">
        <v>6217</v>
      </c>
      <c r="U112" s="69" t="s">
        <v>201</v>
      </c>
      <c r="V112" s="70"/>
    </row>
    <row r="113" spans="1:22" ht="22.5" customHeight="1" x14ac:dyDescent="0.15">
      <c r="A113" s="170" t="s">
        <v>202</v>
      </c>
      <c r="B113" s="149"/>
      <c r="C113" s="57">
        <f>D113+F113</f>
        <v>19</v>
      </c>
      <c r="D113" s="166">
        <v>19</v>
      </c>
      <c r="E113" s="97"/>
      <c r="F113" s="182"/>
      <c r="G113" s="97"/>
      <c r="H113" s="183">
        <f t="shared" si="4"/>
        <v>2.1965317919075145</v>
      </c>
      <c r="I113" s="184">
        <f t="shared" si="3"/>
        <v>160</v>
      </c>
      <c r="J113" s="117">
        <v>160</v>
      </c>
      <c r="K113" s="102"/>
      <c r="L113" s="59"/>
      <c r="M113" s="60"/>
      <c r="N113" s="64"/>
      <c r="O113" s="59"/>
      <c r="P113" s="65">
        <f t="shared" si="5"/>
        <v>0.18497109826589594</v>
      </c>
      <c r="Q113" s="74"/>
      <c r="R113" s="59"/>
      <c r="T113" s="152">
        <v>865</v>
      </c>
      <c r="U113" s="69" t="s">
        <v>203</v>
      </c>
      <c r="V113" s="70"/>
    </row>
    <row r="114" spans="1:22" ht="22.5" customHeight="1" x14ac:dyDescent="0.15">
      <c r="A114" s="170" t="s">
        <v>204</v>
      </c>
      <c r="B114" s="149"/>
      <c r="C114" s="57">
        <f t="shared" si="2"/>
        <v>6422</v>
      </c>
      <c r="D114" s="58">
        <v>6422</v>
      </c>
      <c r="E114" s="59">
        <v>436</v>
      </c>
      <c r="F114" s="60"/>
      <c r="G114" s="59"/>
      <c r="H114" s="61">
        <f t="shared" si="4"/>
        <v>176.23490669593852</v>
      </c>
      <c r="I114" s="62">
        <f t="shared" si="3"/>
        <v>58832</v>
      </c>
      <c r="J114" s="58">
        <v>58832</v>
      </c>
      <c r="K114" s="63">
        <v>30715</v>
      </c>
      <c r="L114" s="59">
        <v>1944</v>
      </c>
      <c r="M114" s="60"/>
      <c r="N114" s="64"/>
      <c r="O114" s="59"/>
      <c r="P114" s="65">
        <f t="shared" si="5"/>
        <v>16.144895718990121</v>
      </c>
      <c r="Q114" s="74">
        <v>9558</v>
      </c>
      <c r="R114" s="59">
        <v>60</v>
      </c>
      <c r="T114" s="152">
        <v>3644</v>
      </c>
      <c r="U114" s="69" t="s">
        <v>205</v>
      </c>
      <c r="V114" s="70"/>
    </row>
    <row r="115" spans="1:22" ht="22.5" customHeight="1" x14ac:dyDescent="0.15">
      <c r="A115" s="170" t="s">
        <v>206</v>
      </c>
      <c r="B115" s="149"/>
      <c r="C115" s="57">
        <f t="shared" si="2"/>
        <v>1414</v>
      </c>
      <c r="D115" s="58">
        <v>1414</v>
      </c>
      <c r="E115" s="59">
        <v>53</v>
      </c>
      <c r="F115" s="60"/>
      <c r="G115" s="59"/>
      <c r="H115" s="61">
        <f t="shared" si="4"/>
        <v>118.22742474916387</v>
      </c>
      <c r="I115" s="62">
        <f t="shared" si="3"/>
        <v>863</v>
      </c>
      <c r="J115" s="58">
        <v>863</v>
      </c>
      <c r="K115" s="63">
        <v>389</v>
      </c>
      <c r="L115" s="59"/>
      <c r="M115" s="60"/>
      <c r="N115" s="64"/>
      <c r="O115" s="59"/>
      <c r="P115" s="65">
        <f t="shared" si="5"/>
        <v>0.72157190635451507</v>
      </c>
      <c r="Q115" s="74"/>
      <c r="R115" s="59"/>
      <c r="T115" s="152">
        <v>1196</v>
      </c>
      <c r="U115" s="69" t="s">
        <v>207</v>
      </c>
      <c r="V115" s="70"/>
    </row>
    <row r="116" spans="1:22" ht="22.5" customHeight="1" x14ac:dyDescent="0.15">
      <c r="A116" s="160" t="s">
        <v>208</v>
      </c>
      <c r="B116" s="159"/>
      <c r="C116" s="57">
        <f t="shared" si="2"/>
        <v>2564</v>
      </c>
      <c r="D116" s="58">
        <v>2564</v>
      </c>
      <c r="E116" s="59">
        <v>646</v>
      </c>
      <c r="F116" s="60"/>
      <c r="G116" s="59"/>
      <c r="H116" s="61">
        <f t="shared" si="4"/>
        <v>42.060367454068242</v>
      </c>
      <c r="I116" s="62">
        <f t="shared" si="3"/>
        <v>39736</v>
      </c>
      <c r="J116" s="58">
        <v>39736</v>
      </c>
      <c r="K116" s="63">
        <v>22876</v>
      </c>
      <c r="L116" s="59">
        <v>113</v>
      </c>
      <c r="M116" s="60"/>
      <c r="N116" s="64"/>
      <c r="O116" s="59"/>
      <c r="P116" s="65">
        <f t="shared" si="5"/>
        <v>6.5183727034120738</v>
      </c>
      <c r="Q116" s="74">
        <v>8255</v>
      </c>
      <c r="R116" s="59">
        <v>76</v>
      </c>
      <c r="T116" s="152">
        <v>6096</v>
      </c>
      <c r="U116" s="76" t="s">
        <v>209</v>
      </c>
      <c r="V116" s="70"/>
    </row>
    <row r="117" spans="1:22" ht="22.5" customHeight="1" x14ac:dyDescent="0.15">
      <c r="A117" s="71" t="s">
        <v>210</v>
      </c>
      <c r="B117" s="99"/>
      <c r="C117" s="57">
        <f t="shared" si="2"/>
        <v>1628</v>
      </c>
      <c r="D117" s="58">
        <v>1628</v>
      </c>
      <c r="E117" s="59">
        <v>523</v>
      </c>
      <c r="F117" s="60"/>
      <c r="G117" s="59"/>
      <c r="H117" s="61">
        <f t="shared" si="4"/>
        <v>25.287356321839081</v>
      </c>
      <c r="I117" s="62">
        <f t="shared" si="3"/>
        <v>73039</v>
      </c>
      <c r="J117" s="58">
        <v>72014</v>
      </c>
      <c r="K117" s="63">
        <v>39317</v>
      </c>
      <c r="L117" s="59"/>
      <c r="M117" s="60">
        <v>1025</v>
      </c>
      <c r="N117" s="64">
        <v>467</v>
      </c>
      <c r="O117" s="59"/>
      <c r="P117" s="65">
        <f t="shared" si="5"/>
        <v>11.344982913948432</v>
      </c>
      <c r="Q117" s="74">
        <v>1622</v>
      </c>
      <c r="R117" s="59">
        <v>29</v>
      </c>
      <c r="T117" s="152">
        <v>6438</v>
      </c>
      <c r="U117" s="76" t="s">
        <v>211</v>
      </c>
      <c r="V117" s="70"/>
    </row>
    <row r="118" spans="1:22" ht="22.5" customHeight="1" x14ac:dyDescent="0.15">
      <c r="A118" s="71" t="s">
        <v>212</v>
      </c>
      <c r="B118" s="99"/>
      <c r="C118" s="57">
        <f t="shared" si="2"/>
        <v>3626</v>
      </c>
      <c r="D118" s="166">
        <v>3626</v>
      </c>
      <c r="E118" s="97"/>
      <c r="F118" s="60"/>
      <c r="G118" s="59"/>
      <c r="H118" s="61">
        <f t="shared" si="4"/>
        <v>43.518963034085452</v>
      </c>
      <c r="I118" s="62">
        <f t="shared" si="3"/>
        <v>32885</v>
      </c>
      <c r="J118" s="58">
        <v>32885</v>
      </c>
      <c r="K118" s="63">
        <v>16183</v>
      </c>
      <c r="L118" s="59">
        <v>2428</v>
      </c>
      <c r="M118" s="60"/>
      <c r="N118" s="64"/>
      <c r="O118" s="59"/>
      <c r="P118" s="65">
        <f t="shared" si="5"/>
        <v>3.9468314930388861</v>
      </c>
      <c r="Q118" s="74"/>
      <c r="R118" s="59"/>
      <c r="T118" s="152">
        <v>8332</v>
      </c>
      <c r="U118" s="76" t="s">
        <v>213</v>
      </c>
      <c r="V118" s="70"/>
    </row>
    <row r="119" spans="1:22" ht="22.5" customHeight="1" x14ac:dyDescent="0.15">
      <c r="A119" s="170" t="s">
        <v>214</v>
      </c>
      <c r="B119" s="149"/>
      <c r="C119" s="57">
        <f t="shared" si="2"/>
        <v>2263</v>
      </c>
      <c r="D119" s="58">
        <v>2263</v>
      </c>
      <c r="E119" s="59">
        <v>169</v>
      </c>
      <c r="F119" s="60">
        <v>0</v>
      </c>
      <c r="G119" s="59"/>
      <c r="H119" s="61">
        <f t="shared" si="4"/>
        <v>51.867980747192298</v>
      </c>
      <c r="I119" s="62">
        <f t="shared" si="3"/>
        <v>12798</v>
      </c>
      <c r="J119" s="58">
        <v>12798</v>
      </c>
      <c r="K119" s="63">
        <v>5441</v>
      </c>
      <c r="L119" s="59">
        <v>557</v>
      </c>
      <c r="M119" s="60">
        <v>0</v>
      </c>
      <c r="N119" s="64"/>
      <c r="O119" s="59"/>
      <c r="P119" s="65">
        <f t="shared" si="5"/>
        <v>2.9333027733211092</v>
      </c>
      <c r="Q119" s="74">
        <v>694</v>
      </c>
      <c r="R119" s="59">
        <v>6</v>
      </c>
      <c r="T119" s="152">
        <v>4363</v>
      </c>
      <c r="U119" s="69" t="s">
        <v>215</v>
      </c>
      <c r="V119" s="69"/>
    </row>
    <row r="120" spans="1:22" ht="22.5" customHeight="1" x14ac:dyDescent="0.15">
      <c r="A120" s="170" t="s">
        <v>216</v>
      </c>
      <c r="B120" s="149"/>
      <c r="C120" s="57">
        <f t="shared" si="2"/>
        <v>759</v>
      </c>
      <c r="D120" s="58">
        <v>759</v>
      </c>
      <c r="E120" s="59">
        <v>171</v>
      </c>
      <c r="F120" s="60"/>
      <c r="G120" s="59"/>
      <c r="H120" s="61">
        <f>C120*100/T120</f>
        <v>17.512690355329948</v>
      </c>
      <c r="I120" s="62">
        <f t="shared" si="3"/>
        <v>14290</v>
      </c>
      <c r="J120" s="58">
        <v>14290</v>
      </c>
      <c r="K120" s="63">
        <v>4670</v>
      </c>
      <c r="L120" s="59"/>
      <c r="M120" s="60"/>
      <c r="N120" s="64"/>
      <c r="O120" s="59"/>
      <c r="P120" s="65">
        <f>I120/T120</f>
        <v>3.2971850484540841</v>
      </c>
      <c r="Q120" s="74">
        <v>1337</v>
      </c>
      <c r="R120" s="59">
        <v>18</v>
      </c>
      <c r="T120" s="152">
        <v>4334</v>
      </c>
      <c r="U120" s="69" t="s">
        <v>217</v>
      </c>
      <c r="V120" s="70"/>
    </row>
    <row r="121" spans="1:22" ht="22.5" customHeight="1" x14ac:dyDescent="0.15">
      <c r="A121" s="170" t="s">
        <v>218</v>
      </c>
      <c r="B121" s="149"/>
      <c r="C121" s="57">
        <f t="shared" si="2"/>
        <v>6071</v>
      </c>
      <c r="D121" s="58">
        <v>6071</v>
      </c>
      <c r="E121" s="59">
        <v>1062</v>
      </c>
      <c r="F121" s="60"/>
      <c r="G121" s="59"/>
      <c r="H121" s="61">
        <f t="shared" si="4"/>
        <v>63.160632542655016</v>
      </c>
      <c r="I121" s="62">
        <f t="shared" si="3"/>
        <v>65237</v>
      </c>
      <c r="J121" s="58">
        <v>65237</v>
      </c>
      <c r="K121" s="63">
        <v>26990</v>
      </c>
      <c r="L121" s="59">
        <v>1762</v>
      </c>
      <c r="M121" s="60"/>
      <c r="N121" s="64"/>
      <c r="O121" s="59"/>
      <c r="P121" s="65">
        <f t="shared" si="5"/>
        <v>6.7870370370370372</v>
      </c>
      <c r="Q121" s="74">
        <v>1505</v>
      </c>
      <c r="R121" s="59">
        <v>24</v>
      </c>
      <c r="T121" s="152">
        <v>9612</v>
      </c>
      <c r="U121" s="69" t="s">
        <v>219</v>
      </c>
      <c r="V121" s="70"/>
    </row>
    <row r="122" spans="1:22" ht="22.5" customHeight="1" x14ac:dyDescent="0.15">
      <c r="A122" s="170" t="s">
        <v>220</v>
      </c>
      <c r="B122" s="149"/>
      <c r="C122" s="57">
        <f t="shared" si="2"/>
        <v>2708</v>
      </c>
      <c r="D122" s="58">
        <v>2708</v>
      </c>
      <c r="E122" s="59">
        <v>170</v>
      </c>
      <c r="F122" s="60"/>
      <c r="G122" s="59"/>
      <c r="H122" s="61">
        <f>C122*100/T122</f>
        <v>30.35534132944737</v>
      </c>
      <c r="I122" s="62">
        <f t="shared" si="3"/>
        <v>24776</v>
      </c>
      <c r="J122" s="58">
        <v>24776</v>
      </c>
      <c r="K122" s="63">
        <v>7637</v>
      </c>
      <c r="L122" s="59">
        <v>1113</v>
      </c>
      <c r="M122" s="60"/>
      <c r="N122" s="64"/>
      <c r="O122" s="59"/>
      <c r="P122" s="65">
        <f t="shared" si="5"/>
        <v>2.777267122519897</v>
      </c>
      <c r="Q122" s="74">
        <v>854</v>
      </c>
      <c r="R122" s="59">
        <v>8</v>
      </c>
      <c r="T122" s="152">
        <v>8921</v>
      </c>
      <c r="U122" s="69" t="s">
        <v>220</v>
      </c>
      <c r="V122" s="69"/>
    </row>
    <row r="123" spans="1:22" ht="22.5" customHeight="1" x14ac:dyDescent="0.15">
      <c r="A123" s="170" t="s">
        <v>221</v>
      </c>
      <c r="B123" s="149"/>
      <c r="C123" s="57">
        <f t="shared" si="2"/>
        <v>3802</v>
      </c>
      <c r="D123" s="58">
        <v>3802</v>
      </c>
      <c r="E123" s="59">
        <v>163</v>
      </c>
      <c r="F123" s="60"/>
      <c r="G123" s="59"/>
      <c r="H123" s="61">
        <f t="shared" si="4"/>
        <v>139.01279707495431</v>
      </c>
      <c r="I123" s="62">
        <f t="shared" si="3"/>
        <v>13263</v>
      </c>
      <c r="J123" s="58">
        <v>13263</v>
      </c>
      <c r="K123" s="63">
        <v>4096</v>
      </c>
      <c r="L123" s="59">
        <v>1400</v>
      </c>
      <c r="M123" s="60"/>
      <c r="N123" s="64"/>
      <c r="O123" s="59"/>
      <c r="P123" s="65">
        <f>I123/T123</f>
        <v>4.8493601462522848</v>
      </c>
      <c r="Q123" s="74">
        <v>639</v>
      </c>
      <c r="R123" s="59">
        <v>7</v>
      </c>
      <c r="T123" s="152">
        <v>2735</v>
      </c>
      <c r="U123" s="69" t="s">
        <v>221</v>
      </c>
      <c r="V123" s="70"/>
    </row>
    <row r="124" spans="1:22" ht="22.5" customHeight="1" thickBot="1" x14ac:dyDescent="0.2">
      <c r="A124" s="185" t="s">
        <v>222</v>
      </c>
      <c r="B124" s="186"/>
      <c r="C124" s="187">
        <f t="shared" si="2"/>
        <v>1277</v>
      </c>
      <c r="D124" s="188">
        <v>1277</v>
      </c>
      <c r="E124" s="189"/>
      <c r="F124" s="190"/>
      <c r="G124" s="189"/>
      <c r="H124" s="191"/>
      <c r="I124" s="192">
        <f t="shared" si="3"/>
        <v>848</v>
      </c>
      <c r="J124" s="188">
        <v>848</v>
      </c>
      <c r="K124" s="193"/>
      <c r="L124" s="189"/>
      <c r="M124" s="190"/>
      <c r="N124" s="194"/>
      <c r="O124" s="189"/>
      <c r="P124" s="195"/>
      <c r="Q124" s="196"/>
      <c r="R124" s="189"/>
      <c r="T124" s="197"/>
      <c r="U124" s="69" t="s">
        <v>223</v>
      </c>
      <c r="V124" s="70"/>
    </row>
    <row r="125" spans="1:22" ht="22.5" customHeight="1" thickTop="1" x14ac:dyDescent="0.15">
      <c r="A125" s="198" t="s">
        <v>224</v>
      </c>
      <c r="B125" s="199"/>
      <c r="C125" s="200">
        <f>SUM(C8:C124)</f>
        <v>1007546</v>
      </c>
      <c r="D125" s="201">
        <f>SUM(D8:D124)</f>
        <v>1002261</v>
      </c>
      <c r="E125" s="202">
        <f>SUM(E8:E124)</f>
        <v>94578</v>
      </c>
      <c r="F125" s="201">
        <f>SUM(F8:F124)</f>
        <v>5285</v>
      </c>
      <c r="G125" s="176">
        <f>SUM(G8:G124)</f>
        <v>1202</v>
      </c>
      <c r="H125" s="203" t="s">
        <v>225</v>
      </c>
      <c r="I125" s="204">
        <f t="shared" ref="I125:O125" si="6">SUM(I8:I124)</f>
        <v>11552815</v>
      </c>
      <c r="J125" s="139">
        <f t="shared" si="6"/>
        <v>11371265</v>
      </c>
      <c r="K125" s="139">
        <f t="shared" si="6"/>
        <v>4468519</v>
      </c>
      <c r="L125" s="176">
        <f t="shared" si="6"/>
        <v>314179</v>
      </c>
      <c r="M125" s="141">
        <f t="shared" si="6"/>
        <v>238095</v>
      </c>
      <c r="N125" s="205">
        <f t="shared" si="6"/>
        <v>94930</v>
      </c>
      <c r="O125" s="176">
        <f t="shared" si="6"/>
        <v>1968</v>
      </c>
      <c r="P125" s="206">
        <f>(I125)/T8</f>
        <v>5.6299362632082426</v>
      </c>
      <c r="Q125" s="139">
        <f>SUM(Q8:Q124)</f>
        <v>536829</v>
      </c>
      <c r="R125" s="176">
        <f>SUM(R8:R124)</f>
        <v>3691</v>
      </c>
      <c r="T125" s="207">
        <f>SUM(T9:T124)</f>
        <v>1976817</v>
      </c>
      <c r="U125" s="42"/>
      <c r="V125" s="42"/>
    </row>
    <row r="126" spans="1:22" x14ac:dyDescent="0.15">
      <c r="C126" s="208"/>
    </row>
    <row r="127" spans="1:22" x14ac:dyDescent="0.15">
      <c r="A127" s="3" t="s">
        <v>226</v>
      </c>
      <c r="C127" s="208"/>
    </row>
    <row r="128" spans="1:22" x14ac:dyDescent="0.15">
      <c r="A128" s="3" t="s">
        <v>227</v>
      </c>
    </row>
    <row r="129" spans="1:1" x14ac:dyDescent="0.15">
      <c r="A129" s="3" t="s">
        <v>228</v>
      </c>
    </row>
  </sheetData>
  <mergeCells count="206">
    <mergeCell ref="A124:B124"/>
    <mergeCell ref="U124:V124"/>
    <mergeCell ref="A125:B125"/>
    <mergeCell ref="A121:B121"/>
    <mergeCell ref="U121:V121"/>
    <mergeCell ref="A122:B122"/>
    <mergeCell ref="U122:V122"/>
    <mergeCell ref="A123:B123"/>
    <mergeCell ref="U123:V123"/>
    <mergeCell ref="A118:B118"/>
    <mergeCell ref="U118:V118"/>
    <mergeCell ref="A119:B119"/>
    <mergeCell ref="U119:V119"/>
    <mergeCell ref="A120:B120"/>
    <mergeCell ref="U120:V120"/>
    <mergeCell ref="A115:B115"/>
    <mergeCell ref="U115:V115"/>
    <mergeCell ref="A116:B116"/>
    <mergeCell ref="U116:V116"/>
    <mergeCell ref="A117:B117"/>
    <mergeCell ref="U117:V117"/>
    <mergeCell ref="A112:B112"/>
    <mergeCell ref="U112:V112"/>
    <mergeCell ref="A113:B113"/>
    <mergeCell ref="U113:V113"/>
    <mergeCell ref="A114:B114"/>
    <mergeCell ref="U114:V114"/>
    <mergeCell ref="A109:B109"/>
    <mergeCell ref="U109:V109"/>
    <mergeCell ref="A110:B110"/>
    <mergeCell ref="U110:V110"/>
    <mergeCell ref="A111:B111"/>
    <mergeCell ref="U111:V111"/>
    <mergeCell ref="A106:B106"/>
    <mergeCell ref="U106:V106"/>
    <mergeCell ref="A107:B107"/>
    <mergeCell ref="U107:V107"/>
    <mergeCell ref="A108:B108"/>
    <mergeCell ref="U108:V108"/>
    <mergeCell ref="A103:B103"/>
    <mergeCell ref="U103:V103"/>
    <mergeCell ref="A104:B104"/>
    <mergeCell ref="U104:V104"/>
    <mergeCell ref="A105:B105"/>
    <mergeCell ref="U105:V105"/>
    <mergeCell ref="A100:B100"/>
    <mergeCell ref="U100:V100"/>
    <mergeCell ref="A101:B101"/>
    <mergeCell ref="U101:V101"/>
    <mergeCell ref="A102:B102"/>
    <mergeCell ref="U102:V102"/>
    <mergeCell ref="A97:B97"/>
    <mergeCell ref="U97:V97"/>
    <mergeCell ref="A98:B98"/>
    <mergeCell ref="U98:V98"/>
    <mergeCell ref="A99:B99"/>
    <mergeCell ref="U99:V99"/>
    <mergeCell ref="A94:B94"/>
    <mergeCell ref="U94:V94"/>
    <mergeCell ref="A95:B95"/>
    <mergeCell ref="U95:V95"/>
    <mergeCell ref="A96:B96"/>
    <mergeCell ref="U96:V96"/>
    <mergeCell ref="A92:B92"/>
    <mergeCell ref="H92:H93"/>
    <mergeCell ref="P92:P93"/>
    <mergeCell ref="T92:T93"/>
    <mergeCell ref="U92:V92"/>
    <mergeCell ref="A93:B93"/>
    <mergeCell ref="U88:V88"/>
    <mergeCell ref="A89:B89"/>
    <mergeCell ref="U89:V89"/>
    <mergeCell ref="A90:B90"/>
    <mergeCell ref="U90:V90"/>
    <mergeCell ref="A91:B91"/>
    <mergeCell ref="U91:V91"/>
    <mergeCell ref="A85:B85"/>
    <mergeCell ref="U85:V85"/>
    <mergeCell ref="A86:B86"/>
    <mergeCell ref="U86:V86"/>
    <mergeCell ref="A87:B87"/>
    <mergeCell ref="H87:H88"/>
    <mergeCell ref="P87:P88"/>
    <mergeCell ref="T87:T88"/>
    <mergeCell ref="U87:V87"/>
    <mergeCell ref="A88:B88"/>
    <mergeCell ref="A78:B78"/>
    <mergeCell ref="U78:V78"/>
    <mergeCell ref="A79:B79"/>
    <mergeCell ref="U79:V79"/>
    <mergeCell ref="A80:B80"/>
    <mergeCell ref="H80:H84"/>
    <mergeCell ref="P80:P84"/>
    <mergeCell ref="T80:T84"/>
    <mergeCell ref="U80:V80"/>
    <mergeCell ref="U73:V73"/>
    <mergeCell ref="A74:B74"/>
    <mergeCell ref="U74:V74"/>
    <mergeCell ref="A75:B75"/>
    <mergeCell ref="U75:V75"/>
    <mergeCell ref="A76:B76"/>
    <mergeCell ref="H76:H78"/>
    <mergeCell ref="P76:P78"/>
    <mergeCell ref="T76:T78"/>
    <mergeCell ref="U76:V76"/>
    <mergeCell ref="H62:H70"/>
    <mergeCell ref="P62:P70"/>
    <mergeCell ref="T62:T70"/>
    <mergeCell ref="U62:V62"/>
    <mergeCell ref="A71:B71"/>
    <mergeCell ref="H71:H75"/>
    <mergeCell ref="P71:P75"/>
    <mergeCell ref="T71:T75"/>
    <mergeCell ref="U71:V71"/>
    <mergeCell ref="A73:B73"/>
    <mergeCell ref="A62:B62"/>
    <mergeCell ref="C62:C70"/>
    <mergeCell ref="D62:D70"/>
    <mergeCell ref="E62:E70"/>
    <mergeCell ref="F62:F70"/>
    <mergeCell ref="G62:G70"/>
    <mergeCell ref="A59:B59"/>
    <mergeCell ref="U59:V59"/>
    <mergeCell ref="A60:B60"/>
    <mergeCell ref="U60:V60"/>
    <mergeCell ref="A61:B61"/>
    <mergeCell ref="U61:V61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52:B52"/>
    <mergeCell ref="C52:C54"/>
    <mergeCell ref="D52:D54"/>
    <mergeCell ref="E52:E54"/>
    <mergeCell ref="F52:F54"/>
    <mergeCell ref="G52:G54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H27:H45"/>
    <mergeCell ref="P27:P45"/>
    <mergeCell ref="T27:T45"/>
    <mergeCell ref="U27:V27"/>
    <mergeCell ref="A44:B44"/>
    <mergeCell ref="A45:B45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4"/>
    <mergeCell ref="P22:P25"/>
    <mergeCell ref="T22:T25"/>
    <mergeCell ref="U22:V22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</mergeCells>
  <phoneticPr fontId="3"/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&amp;C&amp;P</oddFooter>
  </headerFooter>
  <rowBreaks count="1" manualBreakCount="1">
    <brk id="10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2019-09-15T07:59:48Z</dcterms:created>
  <dcterms:modified xsi:type="dcterms:W3CDTF">2019-09-15T08:00:07Z</dcterms:modified>
</cp:coreProperties>
</file>