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Svtg.vdi.pref.nagano.lg.jp\単独現地\県立長野図書館\公文書\R7\023 調査、統計、研究等\002 統計\004公共図書館概要\長野県公共図書館概況調査\5_校正\"/>
    </mc:Choice>
  </mc:AlternateContent>
  <xr:revisionPtr revIDLastSave="0" documentId="13_ncr:1_{A4FE461E-BCFD-49FF-BE5D-647F920639E0}" xr6:coauthVersionLast="47" xr6:coauthVersionMax="47" xr10:uidLastSave="{00000000-0000-0000-0000-000000000000}"/>
  <bookViews>
    <workbookView xWindow="-110" yWindow="-110" windowWidth="19420" windowHeight="10420" xr2:uid="{6C191F61-437A-4494-A2F2-A146D92C3C4B}"/>
  </bookViews>
  <sheets>
    <sheet name="5資料" sheetId="1" r:id="rId1"/>
  </sheets>
  <definedNames>
    <definedName name="_xlnm._FilterDatabase" localSheetId="0" hidden="1">'5資料'!$A$6:$T$127</definedName>
    <definedName name="_xlnm.Print_Area" localSheetId="0">'5資料'!$A:$R</definedName>
    <definedName name="_xlnm.Print_Titles" localSheetId="0">'5資料'!$3:$6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7" i="1" l="1"/>
  <c r="P127" i="1"/>
  <c r="N127" i="1"/>
  <c r="M127" i="1"/>
  <c r="L127" i="1"/>
  <c r="J127" i="1"/>
  <c r="K127" i="1" s="1"/>
  <c r="I127" i="1"/>
  <c r="H127" i="1"/>
  <c r="G127" i="1"/>
  <c r="F127" i="1"/>
  <c r="E127" i="1"/>
  <c r="D127" i="1"/>
  <c r="C127" i="1"/>
  <c r="O127" i="1" s="1"/>
  <c r="O125" i="1"/>
  <c r="K125" i="1"/>
  <c r="O124" i="1"/>
  <c r="K124" i="1"/>
  <c r="O123" i="1"/>
  <c r="K123" i="1"/>
  <c r="O122" i="1"/>
  <c r="K122" i="1"/>
  <c r="O121" i="1"/>
  <c r="K121" i="1"/>
  <c r="O120" i="1"/>
  <c r="K120" i="1"/>
  <c r="O119" i="1"/>
  <c r="O118" i="1"/>
  <c r="K118" i="1"/>
  <c r="O117" i="1"/>
  <c r="K117" i="1"/>
  <c r="O116" i="1"/>
  <c r="K116" i="1"/>
  <c r="O115" i="1"/>
  <c r="K115" i="1"/>
  <c r="O114" i="1"/>
  <c r="K114" i="1"/>
  <c r="O113" i="1"/>
  <c r="K113" i="1"/>
  <c r="O112" i="1"/>
  <c r="K112" i="1"/>
  <c r="O111" i="1"/>
  <c r="K111" i="1"/>
  <c r="O110" i="1"/>
  <c r="K110" i="1"/>
  <c r="O109" i="1"/>
  <c r="K109" i="1"/>
  <c r="O108" i="1"/>
  <c r="K108" i="1"/>
  <c r="O107" i="1"/>
  <c r="K107" i="1"/>
  <c r="O106" i="1"/>
  <c r="K106" i="1"/>
  <c r="O105" i="1"/>
  <c r="K105" i="1"/>
  <c r="O104" i="1"/>
  <c r="K104" i="1"/>
  <c r="O103" i="1"/>
  <c r="K103" i="1"/>
  <c r="O102" i="1"/>
  <c r="K102" i="1"/>
  <c r="O101" i="1"/>
  <c r="K101" i="1"/>
  <c r="O97" i="1"/>
  <c r="O96" i="1"/>
  <c r="K96" i="1"/>
  <c r="O95" i="1"/>
  <c r="K95" i="1"/>
  <c r="O94" i="1"/>
  <c r="K94" i="1"/>
  <c r="O93" i="1"/>
  <c r="K93" i="1"/>
  <c r="O92" i="1"/>
  <c r="K92" i="1"/>
  <c r="O91" i="1"/>
  <c r="K91" i="1"/>
  <c r="O90" i="1"/>
  <c r="K90" i="1"/>
  <c r="O89" i="1"/>
  <c r="K89" i="1"/>
  <c r="O88" i="1"/>
  <c r="K88" i="1"/>
  <c r="K87" i="1"/>
  <c r="O86" i="1"/>
  <c r="K86" i="1"/>
  <c r="O85" i="1"/>
  <c r="K85" i="1"/>
  <c r="O84" i="1"/>
  <c r="K84" i="1"/>
  <c r="K83" i="1"/>
  <c r="K82" i="1"/>
  <c r="K81" i="1"/>
  <c r="K80" i="1"/>
  <c r="O79" i="1"/>
  <c r="K79" i="1"/>
  <c r="O78" i="1"/>
  <c r="K78" i="1"/>
  <c r="K77" i="1"/>
  <c r="K76" i="1"/>
  <c r="O75" i="1"/>
  <c r="K75" i="1"/>
  <c r="K74" i="1"/>
  <c r="K73" i="1"/>
  <c r="K72" i="1"/>
  <c r="K71" i="1"/>
  <c r="O70" i="1"/>
  <c r="K70" i="1"/>
  <c r="K69" i="1"/>
  <c r="K68" i="1"/>
  <c r="K67" i="1"/>
  <c r="K66" i="1"/>
  <c r="K65" i="1"/>
  <c r="K64" i="1"/>
  <c r="K63" i="1"/>
  <c r="K62" i="1"/>
  <c r="O61" i="1"/>
  <c r="K61" i="1"/>
  <c r="O60" i="1"/>
  <c r="K60" i="1"/>
  <c r="O59" i="1"/>
  <c r="K59" i="1"/>
  <c r="O58" i="1"/>
  <c r="K58" i="1"/>
  <c r="K57" i="1"/>
  <c r="K56" i="1"/>
  <c r="K55" i="1"/>
  <c r="O54" i="1"/>
  <c r="K54" i="1"/>
  <c r="K53" i="1"/>
  <c r="K52" i="1"/>
  <c r="O51" i="1"/>
  <c r="K51" i="1"/>
  <c r="K50" i="1"/>
  <c r="O49" i="1"/>
  <c r="K49" i="1"/>
  <c r="O48" i="1"/>
  <c r="K48" i="1"/>
  <c r="O47" i="1"/>
  <c r="K47" i="1"/>
  <c r="K46" i="1"/>
  <c r="O45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O26" i="1"/>
  <c r="K26" i="1"/>
  <c r="O25" i="1"/>
  <c r="K25" i="1"/>
  <c r="K24" i="1"/>
  <c r="K23" i="1"/>
  <c r="K22" i="1"/>
  <c r="O21" i="1"/>
  <c r="K21" i="1"/>
  <c r="K20" i="1"/>
  <c r="K19" i="1"/>
  <c r="K18" i="1"/>
  <c r="K17" i="1"/>
  <c r="K16" i="1"/>
  <c r="K15" i="1"/>
  <c r="K14" i="1"/>
  <c r="K13" i="1"/>
  <c r="K12" i="1"/>
  <c r="K11" i="1"/>
  <c r="O10" i="1"/>
  <c r="K10" i="1"/>
  <c r="K9" i="1"/>
  <c r="S127" i="1"/>
  <c r="K8" i="1"/>
  <c r="O7" i="1"/>
  <c r="K7" i="1"/>
  <c r="O8" i="1" l="1"/>
</calcChain>
</file>

<file path=xl/sharedStrings.xml><?xml version="1.0" encoding="utf-8"?>
<sst xmlns="http://schemas.openxmlformats.org/spreadsheetml/2006/main" count="187" uniqueCount="156">
  <si>
    <t>5 資料</t>
    <rPh sb="2" eb="4">
      <t>シリョウ</t>
    </rPh>
    <phoneticPr fontId="4"/>
  </si>
  <si>
    <t>館名</t>
    <rPh sb="0" eb="2">
      <t>カンメイ</t>
    </rPh>
    <phoneticPr fontId="4"/>
  </si>
  <si>
    <t>蔵書数</t>
    <rPh sb="0" eb="2">
      <t>ゾウショ</t>
    </rPh>
    <rPh sb="2" eb="3">
      <t>スウ</t>
    </rPh>
    <phoneticPr fontId="4"/>
  </si>
  <si>
    <t>年間受入数</t>
    <rPh sb="0" eb="2">
      <t>ネンカン</t>
    </rPh>
    <rPh sb="2" eb="4">
      <t>ウケイレ</t>
    </rPh>
    <rPh sb="4" eb="5">
      <t>スウ</t>
    </rPh>
    <phoneticPr fontId="4"/>
  </si>
  <si>
    <t>開架図書数</t>
    <rPh sb="0" eb="1">
      <t>カイ</t>
    </rPh>
    <rPh sb="1" eb="2">
      <t>ショカ</t>
    </rPh>
    <rPh sb="2" eb="4">
      <t>トショ</t>
    </rPh>
    <rPh sb="4" eb="5">
      <t>スウ</t>
    </rPh>
    <phoneticPr fontId="4"/>
  </si>
  <si>
    <t>開架率</t>
    <rPh sb="0" eb="1">
      <t>カイ</t>
    </rPh>
    <rPh sb="1" eb="2">
      <t>カ</t>
    </rPh>
    <rPh sb="2" eb="3">
      <t>リツ</t>
    </rPh>
    <phoneticPr fontId="4"/>
  </si>
  <si>
    <t>年間除籍数</t>
    <rPh sb="0" eb="2">
      <t>ネンカン</t>
    </rPh>
    <rPh sb="2" eb="4">
      <t>ジョセキ</t>
    </rPh>
    <rPh sb="4" eb="5">
      <t>スウ</t>
    </rPh>
    <phoneticPr fontId="4"/>
  </si>
  <si>
    <t>受入雑誌数</t>
    <rPh sb="0" eb="2">
      <t>ウケイ</t>
    </rPh>
    <rPh sb="2" eb="4">
      <t>ザッシ</t>
    </rPh>
    <rPh sb="4" eb="5">
      <t>スウ</t>
    </rPh>
    <phoneticPr fontId="4"/>
  </si>
  <si>
    <t>受入新聞数</t>
    <rPh sb="0" eb="2">
      <t>ウケイ</t>
    </rPh>
    <rPh sb="2" eb="4">
      <t>シンブン</t>
    </rPh>
    <rPh sb="4" eb="5">
      <t>スウ</t>
    </rPh>
    <phoneticPr fontId="4"/>
  </si>
  <si>
    <t>人口1人当り
蔵書数</t>
    <rPh sb="0" eb="2">
      <t>ジンコウ</t>
    </rPh>
    <rPh sb="3" eb="4">
      <t>ヒト</t>
    </rPh>
    <rPh sb="4" eb="5">
      <t>アタ</t>
    </rPh>
    <rPh sb="7" eb="9">
      <t>ゾウショ</t>
    </rPh>
    <rPh sb="9" eb="10">
      <t>スウ</t>
    </rPh>
    <phoneticPr fontId="4"/>
  </si>
  <si>
    <t>電子図書館</t>
    <rPh sb="0" eb="2">
      <t>デンシ</t>
    </rPh>
    <rPh sb="2" eb="5">
      <t>トショカン</t>
    </rPh>
    <phoneticPr fontId="4"/>
  </si>
  <si>
    <t>人口</t>
    <rPh sb="0" eb="2">
      <t>ジンコウ</t>
    </rPh>
    <phoneticPr fontId="4"/>
  </si>
  <si>
    <t>うち児童</t>
    <rPh sb="2" eb="4">
      <t>ジドウヨウ</t>
    </rPh>
    <phoneticPr fontId="4"/>
  </si>
  <si>
    <t>うち外国語</t>
    <rPh sb="0" eb="5">
      <t>ウチガイコクゴ</t>
    </rPh>
    <phoneticPr fontId="4"/>
  </si>
  <si>
    <t>うち購入</t>
    <rPh sb="2" eb="4">
      <t>コウニュウ</t>
    </rPh>
    <phoneticPr fontId="4"/>
  </si>
  <si>
    <t>うち外国語</t>
    <rPh sb="2" eb="5">
      <t>ガイコクゴ</t>
    </rPh>
    <phoneticPr fontId="4"/>
  </si>
  <si>
    <t>導入</t>
    <rPh sb="0" eb="2">
      <t>ドウニュウ</t>
    </rPh>
    <phoneticPr fontId="4"/>
  </si>
  <si>
    <t>コンテンツ数</t>
    <rPh sb="5" eb="6">
      <t>スウ</t>
    </rPh>
    <phoneticPr fontId="4"/>
  </si>
  <si>
    <t>※1</t>
    <phoneticPr fontId="4"/>
  </si>
  <si>
    <t>※2</t>
    <phoneticPr fontId="4"/>
  </si>
  <si>
    <t>冊</t>
    <rPh sb="0" eb="1">
      <t>サツ</t>
    </rPh>
    <phoneticPr fontId="4"/>
  </si>
  <si>
    <t>％</t>
    <phoneticPr fontId="4"/>
  </si>
  <si>
    <t>種</t>
    <rPh sb="0" eb="1">
      <t>シュ</t>
    </rPh>
    <phoneticPr fontId="4"/>
  </si>
  <si>
    <t>点</t>
    <rPh sb="0" eb="1">
      <t>テン</t>
    </rPh>
    <phoneticPr fontId="4"/>
  </si>
  <si>
    <t>○</t>
    <phoneticPr fontId="4"/>
  </si>
  <si>
    <t>-</t>
    <phoneticPr fontId="4"/>
  </si>
  <si>
    <t>-</t>
  </si>
  <si>
    <t>※3</t>
    <phoneticPr fontId="4"/>
  </si>
  <si>
    <t>合計</t>
    <rPh sb="0" eb="2">
      <t>ゴウケイ</t>
    </rPh>
    <phoneticPr fontId="4"/>
  </si>
  <si>
    <t>※1 人口1人当り蔵書冊数:蔵書冊数/奉仕対象人口。合計は、県全体の図書館の蔵書数/県人口。</t>
    <rPh sb="3" eb="5">
      <t>ジンコウ</t>
    </rPh>
    <rPh sb="6" eb="7">
      <t>ニン</t>
    </rPh>
    <rPh sb="7" eb="8">
      <t>ア</t>
    </rPh>
    <rPh sb="9" eb="11">
      <t>ゾウショ</t>
    </rPh>
    <rPh sb="11" eb="13">
      <t>サッスウ</t>
    </rPh>
    <rPh sb="14" eb="16">
      <t>ゾウショ</t>
    </rPh>
    <rPh sb="16" eb="18">
      <t>サッスウ</t>
    </rPh>
    <rPh sb="19" eb="21">
      <t>ホウシ</t>
    </rPh>
    <rPh sb="21" eb="23">
      <t>タイショウ</t>
    </rPh>
    <rPh sb="23" eb="25">
      <t>ジンコウ</t>
    </rPh>
    <phoneticPr fontId="4"/>
  </si>
  <si>
    <t>※2 有りは○。市町村と県による協働電子図書館「デジとしょ信州」を除く、独自導入の電子図書館を対象とします。</t>
    <rPh sb="3" eb="4">
      <t>アリ</t>
    </rPh>
    <rPh sb="8" eb="11">
      <t>シチョウソン</t>
    </rPh>
    <rPh sb="12" eb="13">
      <t>ケン</t>
    </rPh>
    <rPh sb="16" eb="18">
      <t>キョウドウ</t>
    </rPh>
    <rPh sb="18" eb="20">
      <t>デンシ</t>
    </rPh>
    <rPh sb="20" eb="23">
      <t>トショカン</t>
    </rPh>
    <rPh sb="29" eb="31">
      <t>シンシュウ</t>
    </rPh>
    <rPh sb="33" eb="34">
      <t>ノゾ</t>
    </rPh>
    <rPh sb="36" eb="38">
      <t>ドクジ</t>
    </rPh>
    <rPh sb="38" eb="40">
      <t>ドウニュウ</t>
    </rPh>
    <rPh sb="41" eb="43">
      <t>デンシ</t>
    </rPh>
    <rPh sb="43" eb="46">
      <t>トショカン</t>
    </rPh>
    <rPh sb="47" eb="49">
      <t>タイショウ</t>
    </rPh>
    <phoneticPr fontId="4"/>
  </si>
  <si>
    <t>図書館名</t>
    <rPh sb="0" eb="3">
      <t>トショカン</t>
    </rPh>
    <rPh sb="3" eb="4">
      <t>メイ</t>
    </rPh>
    <phoneticPr fontId="4"/>
  </si>
  <si>
    <t>プラットフォーム名</t>
    <rPh sb="8" eb="9">
      <t>メイ</t>
    </rPh>
    <phoneticPr fontId="4"/>
  </si>
  <si>
    <t>県立長野</t>
    <rPh sb="0" eb="2">
      <t>ケンリツ</t>
    </rPh>
    <rPh sb="2" eb="4">
      <t>ナガノ</t>
    </rPh>
    <phoneticPr fontId="3"/>
  </si>
  <si>
    <t>KinoDen</t>
    <phoneticPr fontId="3"/>
  </si>
  <si>
    <t>※3 登録資料の資料区分・統計分類の見直しにより、外国語の冊数が増えています(購入なし)。</t>
    <rPh sb="18" eb="20">
      <t>ミナオ</t>
    </rPh>
    <rPh sb="32" eb="33">
      <t>ゾウ</t>
    </rPh>
    <phoneticPr fontId="4"/>
  </si>
  <si>
    <t>県立長野</t>
  </si>
  <si>
    <t>長野市立長野</t>
  </si>
  <si>
    <t>長野市立南部</t>
  </si>
  <si>
    <t>松本市中央</t>
  </si>
  <si>
    <t>あがた</t>
  </si>
  <si>
    <t>鎌田</t>
  </si>
  <si>
    <t>南部</t>
  </si>
  <si>
    <t>寿台</t>
  </si>
  <si>
    <t>本郷</t>
  </si>
  <si>
    <t>中山</t>
  </si>
  <si>
    <t>島内</t>
  </si>
  <si>
    <t>空港</t>
  </si>
  <si>
    <t>波田</t>
  </si>
  <si>
    <t>梓川</t>
  </si>
  <si>
    <t>上田市立上田</t>
  </si>
  <si>
    <t>上田市立丸子</t>
  </si>
  <si>
    <t>上田情報</t>
  </si>
  <si>
    <t>上田市立真田　</t>
  </si>
  <si>
    <t>市立岡谷</t>
  </si>
  <si>
    <t>飯田市立中央</t>
  </si>
  <si>
    <t>羽場</t>
  </si>
  <si>
    <t>丸山</t>
  </si>
  <si>
    <t>東野</t>
  </si>
  <si>
    <t>座光寺</t>
  </si>
  <si>
    <t>松尾</t>
  </si>
  <si>
    <t>下久堅</t>
  </si>
  <si>
    <t>上久堅</t>
  </si>
  <si>
    <t>千代</t>
  </si>
  <si>
    <t>龍江</t>
  </si>
  <si>
    <t>竜丘</t>
  </si>
  <si>
    <t>川路</t>
  </si>
  <si>
    <t>三穂</t>
  </si>
  <si>
    <t>山本</t>
  </si>
  <si>
    <t>伊賀良</t>
  </si>
  <si>
    <t>上村</t>
  </si>
  <si>
    <t>南信濃</t>
  </si>
  <si>
    <t>飯田市立上郷</t>
  </si>
  <si>
    <t>飯田市立鼎</t>
  </si>
  <si>
    <t>諏訪市</t>
  </si>
  <si>
    <t>風樹文庫</t>
  </si>
  <si>
    <t>市立須坂</t>
  </si>
  <si>
    <t>市立小諸</t>
  </si>
  <si>
    <t>伊那市立伊那</t>
  </si>
  <si>
    <t>伊那市立高遠</t>
  </si>
  <si>
    <t>駒ヶ根市</t>
  </si>
  <si>
    <t>東伊那</t>
  </si>
  <si>
    <t>中沢</t>
  </si>
  <si>
    <t>中野市</t>
  </si>
  <si>
    <t>北部</t>
  </si>
  <si>
    <t>西部</t>
  </si>
  <si>
    <t>豊田</t>
  </si>
  <si>
    <t>市立大町</t>
  </si>
  <si>
    <t>市立飯山</t>
  </si>
  <si>
    <t>茅野市</t>
  </si>
  <si>
    <t>塩尻市</t>
  </si>
  <si>
    <t>広丘</t>
  </si>
  <si>
    <t>北小野</t>
  </si>
  <si>
    <t>片丘</t>
  </si>
  <si>
    <t>塩尻東</t>
  </si>
  <si>
    <t>宗賀</t>
  </si>
  <si>
    <t>洗馬</t>
  </si>
  <si>
    <t>吉田</t>
  </si>
  <si>
    <t>楢川</t>
  </si>
  <si>
    <t>佐久市立中央</t>
  </si>
  <si>
    <t>サン
グリモ</t>
  </si>
  <si>
    <t>佐久市立臼田</t>
  </si>
  <si>
    <t>佐久市立浅科</t>
  </si>
  <si>
    <t>佐久市立望月</t>
  </si>
  <si>
    <t>千曲市立更埴</t>
  </si>
  <si>
    <t>更埴西</t>
  </si>
  <si>
    <t>千曲市立戸倉</t>
  </si>
  <si>
    <t>東御市立</t>
  </si>
  <si>
    <t>安曇野市中央</t>
  </si>
  <si>
    <t>豊科</t>
  </si>
  <si>
    <t>三郷</t>
  </si>
  <si>
    <t>堀金</t>
  </si>
  <si>
    <t>明科</t>
  </si>
  <si>
    <t>小海町</t>
  </si>
  <si>
    <t>佐久穂町</t>
  </si>
  <si>
    <t>軽井沢町立
中軽井沢</t>
  </si>
  <si>
    <t>軽井沢町立
離山</t>
  </si>
  <si>
    <t>御代田町</t>
  </si>
  <si>
    <t>下諏訪町</t>
  </si>
  <si>
    <t>富士見町</t>
  </si>
  <si>
    <t>辰野町</t>
  </si>
  <si>
    <t>箕輪町</t>
  </si>
  <si>
    <t>飯島町</t>
  </si>
  <si>
    <t>松川町</t>
  </si>
  <si>
    <t>高森町</t>
  </si>
  <si>
    <t>阿南町</t>
  </si>
  <si>
    <t>木曽町</t>
  </si>
  <si>
    <t>日義</t>
  </si>
  <si>
    <t>開田</t>
  </si>
  <si>
    <t>三岳</t>
  </si>
  <si>
    <t>池田町</t>
  </si>
  <si>
    <t>坂城町</t>
  </si>
  <si>
    <t>小布施町</t>
  </si>
  <si>
    <t>山ノ内町</t>
  </si>
  <si>
    <t>川上村</t>
  </si>
  <si>
    <t>南牧村</t>
  </si>
  <si>
    <t>南相木村立</t>
  </si>
  <si>
    <t>青木村</t>
  </si>
  <si>
    <t>原村</t>
  </si>
  <si>
    <t>南箕輪村</t>
  </si>
  <si>
    <t>中川村</t>
  </si>
  <si>
    <t>宮田村</t>
  </si>
  <si>
    <t>阿智村</t>
  </si>
  <si>
    <t>根羽村</t>
  </si>
  <si>
    <t>下條村</t>
  </si>
  <si>
    <t>天龍村</t>
  </si>
  <si>
    <t>喬木村</t>
  </si>
  <si>
    <t>豊丘村</t>
  </si>
  <si>
    <t>大桑村</t>
  </si>
  <si>
    <t>山形村</t>
  </si>
  <si>
    <t>朝日村</t>
  </si>
  <si>
    <t>筑北村</t>
  </si>
  <si>
    <t>松川村</t>
  </si>
  <si>
    <t>白馬村</t>
  </si>
  <si>
    <t>小谷村</t>
  </si>
  <si>
    <t>ライブラリー
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</si>
</sst>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#,##0_ ;[Red]\-#,##0\ "/>
    <numFmt numFmtId="178" formatCode="\(@\)"/>
    <numFmt numFmtId="179" formatCode="0.0"/>
    <numFmt numFmtId="180" formatCode="0.0_);[Red]\(0.0\)"/>
    <numFmt numFmtId="182" formatCode="#,##0;\-#,##0;&quot;&quot;"/>
    <numFmt numFmtId="183" formatCode="#,##0_ "/>
  </numFmts>
  <fonts count="1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b/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6" fillId="0" borderId="0"/>
    <xf numFmtId="0" fontId="6" fillId="0" borderId="0" applyFill="0" applyProtection="0"/>
  </cellStyleXfs>
  <cellXfs count="252">
    <xf numFmtId="0" fontId="0" fillId="0" borderId="0" xfId="0"/>
    <xf numFmtId="38" fontId="2" fillId="0" borderId="0" xfId="2" applyFont="1" applyAlignment="1">
      <alignment vertical="top"/>
    </xf>
    <xf numFmtId="38" fontId="2" fillId="0" borderId="0" xfId="2" applyFont="1" applyAlignment="1">
      <alignment vertical="center" shrinkToFit="1"/>
    </xf>
    <xf numFmtId="38" fontId="5" fillId="0" borderId="0" xfId="2" applyFont="1" applyFill="1" applyAlignment="1">
      <alignment horizontal="right"/>
    </xf>
    <xf numFmtId="38" fontId="5" fillId="0" borderId="0" xfId="2" applyFont="1" applyFill="1" applyAlignment="1">
      <alignment horizontal="right" vertical="center"/>
    </xf>
    <xf numFmtId="38" fontId="5" fillId="0" borderId="0" xfId="1" applyFont="1" applyFill="1" applyAlignment="1">
      <alignment horizontal="right" shrinkToFit="1"/>
    </xf>
    <xf numFmtId="176" fontId="5" fillId="0" borderId="0" xfId="2" applyNumberFormat="1" applyFont="1" applyFill="1" applyAlignment="1">
      <alignment horizontal="right"/>
    </xf>
    <xf numFmtId="176" fontId="5" fillId="0" borderId="0" xfId="2" applyNumberFormat="1" applyFont="1" applyFill="1" applyAlignment="1">
      <alignment horizontal="center"/>
    </xf>
    <xf numFmtId="38" fontId="5" fillId="0" borderId="0" xfId="1" applyFont="1" applyFill="1" applyAlignment="1">
      <alignment horizontal="center"/>
    </xf>
    <xf numFmtId="176" fontId="7" fillId="0" borderId="0" xfId="2" applyNumberFormat="1" applyFont="1" applyFill="1" applyBorder="1" applyAlignment="1">
      <alignment horizontal="left" vertical="center"/>
    </xf>
    <xf numFmtId="177" fontId="8" fillId="0" borderId="0" xfId="2" applyNumberFormat="1" applyFont="1" applyFill="1" applyBorder="1" applyAlignment="1">
      <alignment horizontal="right"/>
    </xf>
    <xf numFmtId="0" fontId="5" fillId="0" borderId="0" xfId="0" applyFont="1"/>
    <xf numFmtId="38" fontId="9" fillId="0" borderId="0" xfId="2" applyFont="1" applyAlignment="1">
      <alignment shrinkToFit="1"/>
    </xf>
    <xf numFmtId="38" fontId="9" fillId="0" borderId="0" xfId="2" applyFont="1" applyFill="1" applyAlignment="1">
      <alignment horizontal="right"/>
    </xf>
    <xf numFmtId="38" fontId="9" fillId="0" borderId="0" xfId="1" applyFont="1" applyFill="1" applyAlignment="1">
      <alignment horizontal="right" shrinkToFit="1"/>
    </xf>
    <xf numFmtId="176" fontId="9" fillId="0" borderId="0" xfId="2" applyNumberFormat="1" applyFont="1" applyFill="1" applyAlignment="1">
      <alignment horizontal="left"/>
    </xf>
    <xf numFmtId="38" fontId="9" fillId="0" borderId="0" xfId="1" applyFont="1" applyFill="1" applyAlignment="1">
      <alignment horizontal="center"/>
    </xf>
    <xf numFmtId="177" fontId="10" fillId="0" borderId="0" xfId="2" applyNumberFormat="1" applyFont="1" applyFill="1" applyBorder="1" applyAlignment="1">
      <alignment horizontal="right"/>
    </xf>
    <xf numFmtId="0" fontId="11" fillId="0" borderId="0" xfId="0" applyFont="1"/>
    <xf numFmtId="0" fontId="9" fillId="0" borderId="0" xfId="0" applyFont="1"/>
    <xf numFmtId="38" fontId="5" fillId="0" borderId="1" xfId="2" applyFont="1" applyFill="1" applyBorder="1" applyAlignment="1">
      <alignment horizontal="centerContinuous" vertical="center" wrapText="1"/>
    </xf>
    <xf numFmtId="38" fontId="5" fillId="0" borderId="3" xfId="2" applyFont="1" applyFill="1" applyBorder="1" applyAlignment="1">
      <alignment horizontal="centerContinuous" vertical="center"/>
    </xf>
    <xf numFmtId="38" fontId="5" fillId="0" borderId="2" xfId="2" applyFont="1" applyFill="1" applyBorder="1" applyAlignment="1">
      <alignment horizontal="centerContinuous" vertical="center"/>
    </xf>
    <xf numFmtId="38" fontId="5" fillId="0" borderId="1" xfId="2" applyFont="1" applyFill="1" applyBorder="1" applyAlignment="1">
      <alignment horizontal="centerContinuous" vertical="center"/>
    </xf>
    <xf numFmtId="38" fontId="5" fillId="0" borderId="2" xfId="2" applyFont="1" applyFill="1" applyBorder="1" applyAlignment="1">
      <alignment horizontal="centerContinuous" vertical="top"/>
    </xf>
    <xf numFmtId="176" fontId="7" fillId="0" borderId="5" xfId="2" applyNumberFormat="1" applyFont="1" applyFill="1" applyBorder="1" applyAlignment="1">
      <alignment horizontal="centerContinuous" vertical="center" wrapText="1"/>
    </xf>
    <xf numFmtId="38" fontId="5" fillId="0" borderId="6" xfId="1" applyFont="1" applyFill="1" applyBorder="1" applyAlignment="1">
      <alignment horizontal="centerContinuous" vertical="center" wrapText="1"/>
    </xf>
    <xf numFmtId="176" fontId="7" fillId="0" borderId="0" xfId="2" applyNumberFormat="1" applyFont="1" applyFill="1" applyBorder="1" applyAlignment="1">
      <alignment horizontal="left" vertical="center" wrapText="1"/>
    </xf>
    <xf numFmtId="0" fontId="12" fillId="0" borderId="0" xfId="3" applyFont="1"/>
    <xf numFmtId="38" fontId="5" fillId="0" borderId="9" xfId="2" applyFont="1" applyFill="1" applyBorder="1" applyAlignment="1">
      <alignment vertical="top" textRotation="255" wrapText="1"/>
    </xf>
    <xf numFmtId="38" fontId="5" fillId="0" borderId="9" xfId="2" applyFont="1" applyFill="1" applyBorder="1" applyAlignment="1">
      <alignment vertical="top" textRotation="255"/>
    </xf>
    <xf numFmtId="176" fontId="5" fillId="0" borderId="9" xfId="3" applyNumberFormat="1" applyFont="1" applyBorder="1" applyAlignment="1">
      <alignment horizontal="center" vertical="top" textRotation="255" wrapText="1"/>
    </xf>
    <xf numFmtId="176" fontId="7" fillId="0" borderId="0" xfId="3" applyNumberFormat="1" applyFont="1" applyAlignment="1">
      <alignment horizontal="left" vertical="center" textRotation="255"/>
    </xf>
    <xf numFmtId="176" fontId="7" fillId="0" borderId="8" xfId="3" applyNumberFormat="1" applyFont="1" applyBorder="1" applyAlignment="1">
      <alignment horizontal="center" vertical="top"/>
    </xf>
    <xf numFmtId="176" fontId="7" fillId="0" borderId="15" xfId="3" applyNumberFormat="1" applyFont="1" applyBorder="1" applyAlignment="1">
      <alignment horizontal="center" vertical="top"/>
    </xf>
    <xf numFmtId="178" fontId="7" fillId="0" borderId="16" xfId="2" applyNumberFormat="1" applyFont="1" applyFill="1" applyBorder="1" applyAlignment="1">
      <alignment horizontal="right"/>
    </xf>
    <xf numFmtId="178" fontId="7" fillId="0" borderId="18" xfId="2" applyNumberFormat="1" applyFont="1" applyFill="1" applyBorder="1" applyAlignment="1">
      <alignment horizontal="right"/>
    </xf>
    <xf numFmtId="178" fontId="7" fillId="0" borderId="19" xfId="2" applyNumberFormat="1" applyFont="1" applyFill="1" applyBorder="1" applyAlignment="1">
      <alignment horizontal="right"/>
    </xf>
    <xf numFmtId="178" fontId="7" fillId="0" borderId="20" xfId="2" applyNumberFormat="1" applyFont="1" applyFill="1" applyBorder="1" applyAlignment="1">
      <alignment horizontal="right"/>
    </xf>
    <xf numFmtId="178" fontId="7" fillId="0" borderId="21" xfId="1" applyNumberFormat="1" applyFont="1" applyFill="1" applyBorder="1" applyAlignment="1">
      <alignment horizontal="right" shrinkToFit="1"/>
    </xf>
    <xf numFmtId="178" fontId="7" fillId="0" borderId="21" xfId="2" applyNumberFormat="1" applyFont="1" applyFill="1" applyBorder="1" applyAlignment="1">
      <alignment horizontal="right"/>
    </xf>
    <xf numFmtId="178" fontId="7" fillId="0" borderId="16" xfId="2" applyNumberFormat="1" applyFont="1" applyFill="1" applyBorder="1" applyAlignment="1">
      <alignment horizontal="center"/>
    </xf>
    <xf numFmtId="38" fontId="5" fillId="0" borderId="22" xfId="1" applyFont="1" applyBorder="1" applyAlignment="1">
      <alignment horizontal="right" vertical="center"/>
    </xf>
    <xf numFmtId="38" fontId="5" fillId="0" borderId="26" xfId="1" applyFont="1" applyBorder="1" applyAlignment="1">
      <alignment horizontal="right" vertical="center"/>
    </xf>
    <xf numFmtId="38" fontId="5" fillId="0" borderId="23" xfId="1" applyFont="1" applyBorder="1" applyAlignment="1">
      <alignment horizontal="right" vertical="center"/>
    </xf>
    <xf numFmtId="38" fontId="5" fillId="0" borderId="27" xfId="1" applyFont="1" applyBorder="1" applyAlignment="1">
      <alignment horizontal="right" vertical="center"/>
    </xf>
    <xf numFmtId="38" fontId="5" fillId="0" borderId="27" xfId="1" applyFont="1" applyFill="1" applyBorder="1" applyAlignment="1">
      <alignment horizontal="right" vertical="center"/>
    </xf>
    <xf numFmtId="38" fontId="5" fillId="0" borderId="24" xfId="1" applyFont="1" applyFill="1" applyBorder="1" applyAlignment="1">
      <alignment horizontal="right" vertical="center" shrinkToFit="1"/>
    </xf>
    <xf numFmtId="38" fontId="5" fillId="0" borderId="24" xfId="2" applyFont="1" applyBorder="1" applyAlignment="1">
      <alignment horizontal="right" vertical="center"/>
    </xf>
    <xf numFmtId="38" fontId="5" fillId="0" borderId="24" xfId="1" applyFont="1" applyBorder="1" applyAlignment="1">
      <alignment horizontal="right" vertical="center"/>
    </xf>
    <xf numFmtId="179" fontId="5" fillId="0" borderId="24" xfId="0" applyNumberFormat="1" applyFont="1" applyBorder="1" applyAlignment="1">
      <alignment horizontal="right" vertical="center"/>
    </xf>
    <xf numFmtId="180" fontId="5" fillId="0" borderId="22" xfId="0" applyNumberFormat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 shrinkToFit="1"/>
    </xf>
    <xf numFmtId="180" fontId="7" fillId="0" borderId="0" xfId="0" applyNumberFormat="1" applyFont="1" applyAlignment="1">
      <alignment horizontal="left" vertical="center"/>
    </xf>
    <xf numFmtId="182" fontId="5" fillId="2" borderId="28" xfId="1" applyNumberFormat="1" applyFont="1" applyFill="1" applyBorder="1" applyAlignment="1">
      <alignment horizontal="right" vertical="center"/>
    </xf>
    <xf numFmtId="38" fontId="5" fillId="0" borderId="30" xfId="1" applyFont="1" applyFill="1" applyBorder="1" applyAlignment="1">
      <alignment horizontal="right" vertical="center"/>
    </xf>
    <xf numFmtId="38" fontId="5" fillId="0" borderId="31" xfId="1" applyFont="1" applyFill="1" applyBorder="1" applyAlignment="1">
      <alignment horizontal="right" vertical="center"/>
    </xf>
    <xf numFmtId="38" fontId="5" fillId="0" borderId="32" xfId="1" applyFont="1" applyFill="1" applyBorder="1" applyAlignment="1">
      <alignment horizontal="right" vertical="center"/>
    </xf>
    <xf numFmtId="38" fontId="5" fillId="0" borderId="33" xfId="1" applyFont="1" applyFill="1" applyBorder="1" applyAlignment="1">
      <alignment horizontal="right" vertical="center"/>
    </xf>
    <xf numFmtId="38" fontId="5" fillId="0" borderId="28" xfId="2" applyFont="1" applyBorder="1" applyAlignment="1">
      <alignment horizontal="right" vertical="center"/>
    </xf>
    <xf numFmtId="38" fontId="5" fillId="0" borderId="28" xfId="1" applyFont="1" applyBorder="1" applyAlignment="1">
      <alignment horizontal="right" vertical="center"/>
    </xf>
    <xf numFmtId="179" fontId="5" fillId="0" borderId="4" xfId="0" applyNumberFormat="1" applyFont="1" applyBorder="1" applyAlignment="1">
      <alignment vertical="center"/>
    </xf>
    <xf numFmtId="179" fontId="5" fillId="0" borderId="24" xfId="0" applyNumberFormat="1" applyFont="1" applyBorder="1" applyAlignment="1">
      <alignment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34" xfId="1" applyFont="1" applyFill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right" vertical="center"/>
    </xf>
    <xf numFmtId="38" fontId="5" fillId="0" borderId="8" xfId="1" applyFont="1" applyFill="1" applyBorder="1" applyAlignment="1">
      <alignment horizontal="right" vertical="center" shrinkToFit="1"/>
    </xf>
    <xf numFmtId="38" fontId="5" fillId="0" borderId="4" xfId="2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182" fontId="5" fillId="2" borderId="4" xfId="1" applyNumberFormat="1" applyFont="1" applyFill="1" applyBorder="1" applyAlignment="1">
      <alignment horizontal="right" vertical="center"/>
    </xf>
    <xf numFmtId="0" fontId="5" fillId="0" borderId="9" xfId="4" applyFont="1" applyBorder="1" applyAlignment="1" applyProtection="1">
      <alignment horizontal="distributed" vertical="center" shrinkToFit="1"/>
      <protection locked="0"/>
    </xf>
    <xf numFmtId="0" fontId="5" fillId="0" borderId="12" xfId="4" applyFont="1" applyBorder="1" applyAlignment="1" applyProtection="1">
      <alignment horizontal="distributed" vertical="center" shrinkToFit="1"/>
      <protection locked="0"/>
    </xf>
    <xf numFmtId="38" fontId="5" fillId="0" borderId="35" xfId="1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horizontal="right" vertical="center"/>
    </xf>
    <xf numFmtId="38" fontId="5" fillId="0" borderId="12" xfId="1" applyFont="1" applyFill="1" applyBorder="1" applyAlignment="1">
      <alignment horizontal="right" vertical="center"/>
    </xf>
    <xf numFmtId="38" fontId="5" fillId="0" borderId="36" xfId="1" applyFont="1" applyFill="1" applyBorder="1" applyAlignment="1">
      <alignment horizontal="right" vertical="center"/>
    </xf>
    <xf numFmtId="38" fontId="5" fillId="0" borderId="37" xfId="1" applyFont="1" applyFill="1" applyBorder="1" applyAlignment="1">
      <alignment horizontal="right" vertical="center" shrinkToFit="1"/>
    </xf>
    <xf numFmtId="38" fontId="5" fillId="0" borderId="37" xfId="2" applyFont="1" applyBorder="1" applyAlignment="1">
      <alignment horizontal="right" vertical="center"/>
    </xf>
    <xf numFmtId="38" fontId="5" fillId="0" borderId="37" xfId="1" applyFont="1" applyBorder="1" applyAlignment="1">
      <alignment horizontal="right" vertical="center"/>
    </xf>
    <xf numFmtId="179" fontId="5" fillId="0" borderId="8" xfId="0" applyNumberFormat="1" applyFont="1" applyBorder="1" applyAlignment="1">
      <alignment vertical="center"/>
    </xf>
    <xf numFmtId="182" fontId="5" fillId="2" borderId="37" xfId="1" applyNumberFormat="1" applyFont="1" applyFill="1" applyBorder="1" applyAlignment="1">
      <alignment horizontal="right" vertical="center"/>
    </xf>
    <xf numFmtId="38" fontId="5" fillId="0" borderId="38" xfId="1" applyFont="1" applyFill="1" applyBorder="1" applyAlignment="1">
      <alignment horizontal="right" vertical="center"/>
    </xf>
    <xf numFmtId="38" fontId="5" fillId="0" borderId="39" xfId="1" applyFont="1" applyFill="1" applyBorder="1" applyAlignment="1">
      <alignment horizontal="right" vertical="center"/>
    </xf>
    <xf numFmtId="38" fontId="5" fillId="0" borderId="40" xfId="1" applyFont="1" applyFill="1" applyBorder="1" applyAlignment="1">
      <alignment horizontal="right" vertical="center"/>
    </xf>
    <xf numFmtId="38" fontId="5" fillId="0" borderId="41" xfId="1" applyFont="1" applyFill="1" applyBorder="1" applyAlignment="1">
      <alignment horizontal="right" vertical="center"/>
    </xf>
    <xf numFmtId="38" fontId="5" fillId="0" borderId="42" xfId="1" applyFont="1" applyFill="1" applyBorder="1" applyAlignment="1">
      <alignment horizontal="right" vertical="center" shrinkToFit="1"/>
    </xf>
    <xf numFmtId="38" fontId="5" fillId="0" borderId="42" xfId="2" applyFont="1" applyBorder="1" applyAlignment="1">
      <alignment horizontal="right" vertical="center"/>
    </xf>
    <xf numFmtId="38" fontId="5" fillId="0" borderId="42" xfId="1" applyFont="1" applyBorder="1" applyAlignment="1">
      <alignment horizontal="right" vertical="center"/>
    </xf>
    <xf numFmtId="182" fontId="5" fillId="2" borderId="42" xfId="1" applyNumberFormat="1" applyFont="1" applyFill="1" applyBorder="1" applyAlignment="1">
      <alignment horizontal="right" vertical="center"/>
    </xf>
    <xf numFmtId="0" fontId="5" fillId="0" borderId="22" xfId="4" applyFont="1" applyBorder="1" applyAlignment="1" applyProtection="1">
      <alignment horizontal="distributed" vertical="center" shrinkToFit="1"/>
      <protection locked="0"/>
    </xf>
    <xf numFmtId="38" fontId="5" fillId="0" borderId="43" xfId="1" applyFont="1" applyFill="1" applyBorder="1" applyAlignment="1">
      <alignment horizontal="right" vertical="center"/>
    </xf>
    <xf numFmtId="38" fontId="5" fillId="0" borderId="44" xfId="1" applyFont="1" applyFill="1" applyBorder="1" applyAlignment="1">
      <alignment horizontal="right" vertical="center"/>
    </xf>
    <xf numFmtId="38" fontId="5" fillId="0" borderId="45" xfId="1" applyFont="1" applyFill="1" applyBorder="1" applyAlignment="1">
      <alignment horizontal="right" vertical="center"/>
    </xf>
    <xf numFmtId="38" fontId="5" fillId="0" borderId="46" xfId="1" applyFont="1" applyFill="1" applyBorder="1" applyAlignment="1">
      <alignment horizontal="right" vertical="center"/>
    </xf>
    <xf numFmtId="38" fontId="5" fillId="0" borderId="47" xfId="1" applyFont="1" applyFill="1" applyBorder="1" applyAlignment="1">
      <alignment horizontal="right" vertical="center" shrinkToFit="1"/>
    </xf>
    <xf numFmtId="38" fontId="5" fillId="0" borderId="47" xfId="2" applyFont="1" applyBorder="1" applyAlignment="1">
      <alignment horizontal="right" vertical="center"/>
    </xf>
    <xf numFmtId="38" fontId="5" fillId="0" borderId="47" xfId="1" applyFont="1" applyBorder="1" applyAlignment="1">
      <alignment horizontal="right" vertical="center"/>
    </xf>
    <xf numFmtId="182" fontId="5" fillId="2" borderId="47" xfId="1" applyNumberFormat="1" applyFont="1" applyFill="1" applyBorder="1" applyAlignment="1">
      <alignment horizontal="right" vertical="center"/>
    </xf>
    <xf numFmtId="38" fontId="5" fillId="0" borderId="28" xfId="1" applyFont="1" applyFill="1" applyBorder="1" applyAlignment="1">
      <alignment horizontal="right" vertical="center" shrinkToFit="1"/>
    </xf>
    <xf numFmtId="179" fontId="5" fillId="0" borderId="28" xfId="0" applyNumberFormat="1" applyFont="1" applyBorder="1" applyAlignment="1">
      <alignment horizontal="right" vertical="center"/>
    </xf>
    <xf numFmtId="180" fontId="5" fillId="0" borderId="30" xfId="0" applyNumberFormat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38" fontId="5" fillId="0" borderId="9" xfId="1" applyFont="1" applyFill="1" applyBorder="1" applyAlignment="1">
      <alignment horizontal="right" vertical="center"/>
    </xf>
    <xf numFmtId="38" fontId="5" fillId="0" borderId="14" xfId="1" applyFont="1" applyFill="1" applyBorder="1" applyAlignment="1">
      <alignment horizontal="right" vertical="center"/>
    </xf>
    <xf numFmtId="38" fontId="5" fillId="0" borderId="13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8" xfId="2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182" fontId="5" fillId="2" borderId="8" xfId="1" applyNumberFormat="1" applyFont="1" applyFill="1" applyBorder="1" applyAlignment="1">
      <alignment horizontal="right" vertical="center"/>
    </xf>
    <xf numFmtId="0" fontId="5" fillId="0" borderId="40" xfId="4" applyFont="1" applyBorder="1" applyAlignment="1" applyProtection="1">
      <alignment horizontal="distributed" vertical="center" shrinkToFit="1"/>
      <protection locked="0"/>
    </xf>
    <xf numFmtId="0" fontId="5" fillId="0" borderId="48" xfId="4" applyFont="1" applyBorder="1" applyAlignment="1" applyProtection="1">
      <alignment horizontal="distributed" vertical="center" shrinkToFit="1"/>
      <protection locked="0"/>
    </xf>
    <xf numFmtId="38" fontId="5" fillId="0" borderId="49" xfId="1" applyFont="1" applyFill="1" applyBorder="1" applyAlignment="1">
      <alignment horizontal="right" vertical="center"/>
    </xf>
    <xf numFmtId="38" fontId="5" fillId="0" borderId="50" xfId="1" applyFont="1" applyFill="1" applyBorder="1" applyAlignment="1">
      <alignment horizontal="right" vertical="center"/>
    </xf>
    <xf numFmtId="38" fontId="5" fillId="0" borderId="48" xfId="1" applyFont="1" applyFill="1" applyBorder="1" applyAlignment="1">
      <alignment horizontal="right" vertical="center"/>
    </xf>
    <xf numFmtId="38" fontId="5" fillId="0" borderId="51" xfId="1" applyFont="1" applyFill="1" applyBorder="1" applyAlignment="1">
      <alignment horizontal="right" vertical="center"/>
    </xf>
    <xf numFmtId="38" fontId="5" fillId="0" borderId="52" xfId="1" applyFont="1" applyFill="1" applyBorder="1" applyAlignment="1">
      <alignment horizontal="right" vertical="center" shrinkToFit="1"/>
    </xf>
    <xf numFmtId="38" fontId="5" fillId="0" borderId="52" xfId="2" applyFont="1" applyBorder="1" applyAlignment="1">
      <alignment horizontal="right" vertical="center"/>
    </xf>
    <xf numFmtId="38" fontId="5" fillId="0" borderId="52" xfId="1" applyFont="1" applyBorder="1" applyAlignment="1">
      <alignment horizontal="right" vertical="center"/>
    </xf>
    <xf numFmtId="0" fontId="5" fillId="0" borderId="15" xfId="4" applyFont="1" applyBorder="1" applyAlignment="1" applyProtection="1">
      <alignment horizontal="distributed" vertical="center" shrinkToFit="1"/>
      <protection locked="0"/>
    </xf>
    <xf numFmtId="38" fontId="5" fillId="0" borderId="30" xfId="1" applyFont="1" applyFill="1" applyBorder="1" applyAlignment="1">
      <alignment horizontal="right" vertical="center" shrinkToFit="1"/>
    </xf>
    <xf numFmtId="38" fontId="5" fillId="0" borderId="4" xfId="1" applyFont="1" applyFill="1" applyBorder="1" applyAlignment="1">
      <alignment horizontal="right" vertical="center" shrinkToFit="1"/>
    </xf>
    <xf numFmtId="0" fontId="5" fillId="0" borderId="9" xfId="4" applyFont="1" applyFill="1" applyBorder="1" applyAlignment="1">
      <alignment shrinkToFit="1"/>
    </xf>
    <xf numFmtId="0" fontId="5" fillId="0" borderId="45" xfId="4" applyFont="1" applyBorder="1" applyAlignment="1" applyProtection="1">
      <alignment horizontal="distributed" vertical="center" shrinkToFit="1"/>
      <protection locked="0"/>
    </xf>
    <xf numFmtId="38" fontId="5" fillId="0" borderId="53" xfId="1" applyFont="1" applyFill="1" applyBorder="1" applyAlignment="1">
      <alignment horizontal="right" vertical="center"/>
    </xf>
    <xf numFmtId="0" fontId="5" fillId="0" borderId="9" xfId="4" applyFont="1" applyBorder="1" applyAlignment="1" applyProtection="1">
      <alignment vertical="center" shrinkToFit="1"/>
      <protection locked="0"/>
    </xf>
    <xf numFmtId="0" fontId="5" fillId="0" borderId="22" xfId="4" applyFont="1" applyBorder="1" applyAlignment="1" applyProtection="1">
      <alignment vertical="center" shrinkToFit="1"/>
      <protection locked="0"/>
    </xf>
    <xf numFmtId="38" fontId="5" fillId="0" borderId="5" xfId="1" applyFont="1" applyFill="1" applyBorder="1" applyAlignment="1">
      <alignment horizontal="right" vertical="center"/>
    </xf>
    <xf numFmtId="38" fontId="5" fillId="0" borderId="54" xfId="1" applyFont="1" applyFill="1" applyBorder="1" applyAlignment="1">
      <alignment horizontal="right" vertical="center"/>
    </xf>
    <xf numFmtId="38" fontId="5" fillId="0" borderId="55" xfId="1" applyFont="1" applyFill="1" applyBorder="1" applyAlignment="1">
      <alignment horizontal="right" vertical="center"/>
    </xf>
    <xf numFmtId="38" fontId="5" fillId="0" borderId="56" xfId="1" applyFont="1" applyFill="1" applyBorder="1" applyAlignment="1">
      <alignment horizontal="right" vertical="center"/>
    </xf>
    <xf numFmtId="38" fontId="5" fillId="0" borderId="56" xfId="1" applyFont="1" applyFill="1" applyBorder="1" applyAlignment="1">
      <alignment horizontal="right" vertical="center" shrinkToFit="1"/>
    </xf>
    <xf numFmtId="38" fontId="5" fillId="0" borderId="56" xfId="2" applyFont="1" applyBorder="1" applyAlignment="1">
      <alignment horizontal="right" vertical="center"/>
    </xf>
    <xf numFmtId="38" fontId="5" fillId="0" borderId="56" xfId="1" applyFont="1" applyBorder="1" applyAlignment="1">
      <alignment horizontal="right" vertical="center"/>
    </xf>
    <xf numFmtId="0" fontId="5" fillId="0" borderId="9" xfId="4" applyFont="1" applyFill="1" applyBorder="1" applyAlignment="1">
      <alignment horizontal="distributed" vertical="center" shrinkToFit="1"/>
    </xf>
    <xf numFmtId="0" fontId="5" fillId="0" borderId="22" xfId="4" applyFont="1" applyFill="1" applyBorder="1" applyAlignment="1">
      <alignment horizontal="distributed" vertical="center" shrinkToFit="1"/>
    </xf>
    <xf numFmtId="182" fontId="5" fillId="2" borderId="24" xfId="1" applyNumberFormat="1" applyFont="1" applyFill="1" applyBorder="1" applyAlignment="1">
      <alignment horizontal="right" vertical="center"/>
    </xf>
    <xf numFmtId="38" fontId="5" fillId="0" borderId="22" xfId="1" applyFont="1" applyFill="1" applyBorder="1" applyAlignment="1">
      <alignment horizontal="right" vertical="center"/>
    </xf>
    <xf numFmtId="38" fontId="5" fillId="0" borderId="26" xfId="1" applyFont="1" applyFill="1" applyBorder="1" applyAlignment="1">
      <alignment horizontal="right" vertical="center"/>
    </xf>
    <xf numFmtId="38" fontId="5" fillId="0" borderId="23" xfId="1" applyFont="1" applyFill="1" applyBorder="1" applyAlignment="1">
      <alignment horizontal="right" vertical="center"/>
    </xf>
    <xf numFmtId="38" fontId="5" fillId="0" borderId="23" xfId="1" applyFont="1" applyBorder="1" applyAlignment="1">
      <alignment horizontal="center" vertical="center"/>
    </xf>
    <xf numFmtId="38" fontId="5" fillId="0" borderId="29" xfId="1" applyFont="1" applyFill="1" applyBorder="1" applyAlignment="1">
      <alignment horizontal="right" vertical="center"/>
    </xf>
    <xf numFmtId="38" fontId="5" fillId="0" borderId="33" xfId="2" applyFont="1" applyBorder="1" applyAlignment="1">
      <alignment horizontal="right" vertical="center"/>
    </xf>
    <xf numFmtId="38" fontId="5" fillId="0" borderId="57" xfId="1" applyFont="1" applyFill="1" applyBorder="1" applyAlignment="1">
      <alignment horizontal="right" vertical="center"/>
    </xf>
    <xf numFmtId="38" fontId="5" fillId="0" borderId="33" xfId="1" applyFont="1" applyFill="1" applyBorder="1" applyAlignment="1">
      <alignment horizontal="right"/>
    </xf>
    <xf numFmtId="38" fontId="5" fillId="0" borderId="30" xfId="2" applyFont="1" applyFill="1" applyBorder="1" applyAlignment="1">
      <alignment horizontal="right" vertical="center"/>
    </xf>
    <xf numFmtId="38" fontId="5" fillId="0" borderId="28" xfId="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horizontal="right" vertical="center"/>
    </xf>
    <xf numFmtId="38" fontId="5" fillId="0" borderId="32" xfId="1" applyFont="1" applyFill="1" applyBorder="1" applyAlignment="1">
      <alignment horizontal="center" vertical="center"/>
    </xf>
    <xf numFmtId="38" fontId="5" fillId="0" borderId="58" xfId="1" applyFont="1" applyFill="1" applyBorder="1" applyAlignment="1">
      <alignment horizontal="right" vertical="center"/>
    </xf>
    <xf numFmtId="38" fontId="5" fillId="0" borderId="60" xfId="1" applyFont="1" applyFill="1" applyBorder="1" applyAlignment="1">
      <alignment horizontal="right" vertical="center"/>
    </xf>
    <xf numFmtId="38" fontId="5" fillId="0" borderId="61" xfId="1" applyFont="1" applyFill="1" applyBorder="1" applyAlignment="1">
      <alignment horizontal="right" vertical="center"/>
    </xf>
    <xf numFmtId="38" fontId="5" fillId="0" borderId="62" xfId="1" applyFont="1" applyFill="1" applyBorder="1" applyAlignment="1">
      <alignment horizontal="right" vertical="center"/>
    </xf>
    <xf numFmtId="38" fontId="5" fillId="0" borderId="59" xfId="1" applyFont="1" applyFill="1" applyBorder="1" applyAlignment="1">
      <alignment horizontal="right" vertical="center"/>
    </xf>
    <xf numFmtId="38" fontId="5" fillId="0" borderId="63" xfId="1" applyFont="1" applyFill="1" applyBorder="1" applyAlignment="1">
      <alignment horizontal="right" vertical="center" shrinkToFit="1"/>
    </xf>
    <xf numFmtId="38" fontId="5" fillId="0" borderId="63" xfId="2" applyFont="1" applyBorder="1" applyAlignment="1">
      <alignment horizontal="right" vertical="center"/>
    </xf>
    <xf numFmtId="38" fontId="5" fillId="0" borderId="63" xfId="1" applyFont="1" applyBorder="1" applyAlignment="1">
      <alignment horizontal="right" vertical="center"/>
    </xf>
    <xf numFmtId="179" fontId="5" fillId="0" borderId="63" xfId="0" applyNumberFormat="1" applyFont="1" applyBorder="1" applyAlignment="1">
      <alignment horizontal="right" vertical="center"/>
    </xf>
    <xf numFmtId="180" fontId="5" fillId="0" borderId="58" xfId="0" applyNumberFormat="1" applyFont="1" applyBorder="1" applyAlignment="1">
      <alignment horizontal="center" vertical="center"/>
    </xf>
    <xf numFmtId="38" fontId="5" fillId="0" borderId="61" xfId="1" applyFont="1" applyBorder="1" applyAlignment="1">
      <alignment horizontal="center" vertical="center"/>
    </xf>
    <xf numFmtId="182" fontId="5" fillId="2" borderId="63" xfId="1" applyNumberFormat="1" applyFont="1" applyFill="1" applyBorder="1" applyAlignment="1">
      <alignment horizontal="right" vertical="center"/>
    </xf>
    <xf numFmtId="38" fontId="5" fillId="0" borderId="27" xfId="1" applyFont="1" applyFill="1" applyBorder="1" applyAlignment="1">
      <alignment horizontal="right" vertical="center" shrinkToFit="1"/>
    </xf>
    <xf numFmtId="38" fontId="5" fillId="0" borderId="64" xfId="1" applyFont="1" applyFill="1" applyBorder="1" applyAlignment="1">
      <alignment horizontal="right" vertical="center" shrinkToFit="1"/>
    </xf>
    <xf numFmtId="38" fontId="5" fillId="0" borderId="65" xfId="1" applyFont="1" applyFill="1" applyBorder="1" applyAlignment="1">
      <alignment horizontal="right" vertical="center" shrinkToFit="1"/>
    </xf>
    <xf numFmtId="38" fontId="5" fillId="0" borderId="66" xfId="1" applyFont="1" applyFill="1" applyBorder="1" applyAlignment="1">
      <alignment horizontal="right" vertical="center" shrinkToFit="1"/>
    </xf>
    <xf numFmtId="38" fontId="5" fillId="0" borderId="25" xfId="1" applyFont="1" applyFill="1" applyBorder="1" applyAlignment="1">
      <alignment horizontal="right" vertical="center" shrinkToFit="1"/>
    </xf>
    <xf numFmtId="38" fontId="5" fillId="0" borderId="25" xfId="2" applyFont="1" applyBorder="1" applyAlignment="1">
      <alignment horizontal="right" vertical="center" shrinkToFit="1"/>
    </xf>
    <xf numFmtId="38" fontId="5" fillId="0" borderId="25" xfId="1" applyFont="1" applyBorder="1" applyAlignment="1">
      <alignment horizontal="right" vertical="center" shrinkToFit="1"/>
    </xf>
    <xf numFmtId="179" fontId="5" fillId="0" borderId="24" xfId="0" applyNumberFormat="1" applyFont="1" applyBorder="1" applyAlignment="1">
      <alignment horizontal="right" vertical="center" shrinkToFit="1"/>
    </xf>
    <xf numFmtId="0" fontId="5" fillId="0" borderId="22" xfId="0" applyFont="1" applyBorder="1" applyAlignment="1">
      <alignment horizontal="right" vertical="center" shrinkToFit="1"/>
    </xf>
    <xf numFmtId="38" fontId="5" fillId="0" borderId="65" xfId="1" applyFont="1" applyBorder="1" applyAlignment="1">
      <alignment horizontal="right" vertical="center" shrinkToFit="1"/>
    </xf>
    <xf numFmtId="180" fontId="7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center"/>
    </xf>
    <xf numFmtId="177" fontId="5" fillId="2" borderId="24" xfId="0" applyNumberFormat="1" applyFont="1" applyFill="1" applyBorder="1" applyAlignment="1">
      <alignment horizontal="right" vertical="center"/>
    </xf>
    <xf numFmtId="0" fontId="9" fillId="0" borderId="0" xfId="3" applyFont="1" applyAlignment="1">
      <alignment shrinkToFit="1"/>
    </xf>
    <xf numFmtId="0" fontId="9" fillId="0" borderId="0" xfId="0" applyFont="1" applyAlignment="1">
      <alignment horizontal="right"/>
    </xf>
    <xf numFmtId="38" fontId="9" fillId="0" borderId="0" xfId="2" applyFont="1" applyAlignment="1">
      <alignment horizontal="right"/>
    </xf>
    <xf numFmtId="176" fontId="9" fillId="0" borderId="0" xfId="0" applyNumberFormat="1" applyFont="1" applyAlignment="1">
      <alignment horizontal="right"/>
    </xf>
    <xf numFmtId="176" fontId="9" fillId="0" borderId="0" xfId="0" applyNumberFormat="1" applyFont="1" applyAlignment="1">
      <alignment horizontal="center"/>
    </xf>
    <xf numFmtId="38" fontId="9" fillId="0" borderId="0" xfId="1" applyFont="1" applyAlignment="1">
      <alignment horizontal="center"/>
    </xf>
    <xf numFmtId="176" fontId="7" fillId="0" borderId="0" xfId="0" applyNumberFormat="1" applyFont="1" applyAlignment="1">
      <alignment horizontal="left" vertical="center"/>
    </xf>
    <xf numFmtId="177" fontId="9" fillId="0" borderId="0" xfId="0" applyNumberFormat="1" applyFont="1" applyAlignment="1">
      <alignment horizontal="right"/>
    </xf>
    <xf numFmtId="0" fontId="9" fillId="0" borderId="0" xfId="3" applyFont="1"/>
    <xf numFmtId="0" fontId="14" fillId="0" borderId="0" xfId="3" applyFont="1"/>
    <xf numFmtId="0" fontId="14" fillId="0" borderId="0" xfId="3" applyFont="1" applyAlignment="1">
      <alignment horizontal="center"/>
    </xf>
    <xf numFmtId="0" fontId="14" fillId="0" borderId="0" xfId="3" applyFont="1" applyAlignment="1">
      <alignment horizontal="left"/>
    </xf>
    <xf numFmtId="38" fontId="14" fillId="0" borderId="0" xfId="1" applyFont="1" applyAlignment="1">
      <alignment horizontal="right"/>
    </xf>
    <xf numFmtId="0" fontId="14" fillId="0" borderId="0" xfId="3" applyFont="1" applyAlignment="1">
      <alignment horizontal="right"/>
    </xf>
    <xf numFmtId="38" fontId="14" fillId="0" borderId="0" xfId="1" applyFont="1"/>
    <xf numFmtId="0" fontId="11" fillId="0" borderId="0" xfId="3" applyFont="1"/>
    <xf numFmtId="38" fontId="15" fillId="0" borderId="0" xfId="1" applyFont="1"/>
    <xf numFmtId="183" fontId="16" fillId="0" borderId="0" xfId="1" applyNumberFormat="1" applyFont="1" applyBorder="1" applyAlignment="1">
      <alignment horizontal="left" vertical="center"/>
    </xf>
    <xf numFmtId="0" fontId="6" fillId="0" borderId="0" xfId="3"/>
    <xf numFmtId="0" fontId="9" fillId="0" borderId="28" xfId="3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/>
    </xf>
    <xf numFmtId="0" fontId="9" fillId="0" borderId="3" xfId="3" applyFont="1" applyBorder="1" applyAlignment="1">
      <alignment horizontal="centerContinuous" vertical="center"/>
    </xf>
    <xf numFmtId="0" fontId="9" fillId="0" borderId="2" xfId="3" applyFont="1" applyBorder="1" applyAlignment="1">
      <alignment horizontal="centerContinuous" vertical="center"/>
    </xf>
    <xf numFmtId="177" fontId="10" fillId="0" borderId="0" xfId="0" applyNumberFormat="1" applyFont="1" applyAlignment="1">
      <alignment horizontal="right"/>
    </xf>
    <xf numFmtId="0" fontId="9" fillId="0" borderId="33" xfId="3" applyFont="1" applyBorder="1" applyAlignment="1">
      <alignment horizontal="left" vertical="center"/>
    </xf>
    <xf numFmtId="0" fontId="9" fillId="0" borderId="33" xfId="3" applyFont="1" applyBorder="1" applyAlignment="1">
      <alignment horizontal="centerContinuous" vertical="center"/>
    </xf>
    <xf numFmtId="0" fontId="9" fillId="0" borderId="29" xfId="3" applyFont="1" applyBorder="1" applyAlignment="1">
      <alignment horizontal="centerContinuous" vertical="center"/>
    </xf>
    <xf numFmtId="0" fontId="15" fillId="0" borderId="0" xfId="3" applyFont="1"/>
    <xf numFmtId="0" fontId="5" fillId="0" borderId="0" xfId="3" applyFont="1" applyAlignment="1">
      <alignment shrinkToFit="1"/>
    </xf>
    <xf numFmtId="0" fontId="5" fillId="0" borderId="0" xfId="0" applyFont="1" applyAlignment="1">
      <alignment horizontal="right"/>
    </xf>
    <xf numFmtId="38" fontId="5" fillId="0" borderId="0" xfId="2" applyFont="1" applyAlignment="1">
      <alignment horizontal="right"/>
    </xf>
    <xf numFmtId="176" fontId="5" fillId="0" borderId="0" xfId="0" applyNumberFormat="1" applyFont="1" applyAlignment="1">
      <alignment horizontal="right"/>
    </xf>
    <xf numFmtId="38" fontId="5" fillId="0" borderId="0" xfId="1" applyFont="1" applyAlignment="1">
      <alignment horizontal="center"/>
    </xf>
    <xf numFmtId="177" fontId="8" fillId="0" borderId="0" xfId="0" applyNumberFormat="1" applyFont="1" applyAlignment="1">
      <alignment horizontal="right"/>
    </xf>
    <xf numFmtId="0" fontId="5" fillId="0" borderId="30" xfId="4" applyFont="1" applyBorder="1" applyAlignment="1" applyProtection="1">
      <alignment horizontal="distributed" vertical="center" shrinkToFit="1"/>
      <protection locked="0"/>
    </xf>
    <xf numFmtId="0" fontId="5" fillId="0" borderId="29" xfId="4" applyFont="1" applyBorder="1" applyAlignment="1">
      <alignment shrinkToFit="1"/>
    </xf>
    <xf numFmtId="0" fontId="5" fillId="0" borderId="58" xfId="4" applyFont="1" applyBorder="1" applyAlignment="1" applyProtection="1">
      <alignment horizontal="distributed" vertical="center" shrinkToFit="1"/>
      <protection locked="0"/>
    </xf>
    <xf numFmtId="0" fontId="5" fillId="0" borderId="59" xfId="4" applyFont="1" applyBorder="1" applyAlignment="1">
      <alignment shrinkToFit="1"/>
    </xf>
    <xf numFmtId="0" fontId="5" fillId="0" borderId="22" xfId="3" applyFont="1" applyBorder="1" applyAlignment="1">
      <alignment horizontal="distributed" vertical="center" shrinkToFit="1"/>
    </xf>
    <xf numFmtId="0" fontId="5" fillId="0" borderId="25" xfId="3" applyFont="1" applyBorder="1" applyAlignment="1">
      <alignment horizontal="distributed" vertical="center" shrinkToFit="1"/>
    </xf>
    <xf numFmtId="0" fontId="5" fillId="0" borderId="22" xfId="4" applyFont="1" applyBorder="1" applyAlignment="1" applyProtection="1">
      <alignment horizontal="distributed" vertical="center" shrinkToFit="1"/>
      <protection locked="0"/>
    </xf>
    <xf numFmtId="0" fontId="5" fillId="0" borderId="25" xfId="4" applyFont="1" applyBorder="1" applyAlignment="1">
      <alignment shrinkToFit="1"/>
    </xf>
    <xf numFmtId="0" fontId="5" fillId="0" borderId="1" xfId="4" applyFont="1" applyBorder="1" applyAlignment="1" applyProtection="1">
      <alignment horizontal="distributed" vertical="center" shrinkToFit="1"/>
      <protection locked="0"/>
    </xf>
    <xf numFmtId="0" fontId="5" fillId="0" borderId="2" xfId="4" applyFont="1" applyBorder="1" applyAlignment="1">
      <alignment shrinkToFit="1"/>
    </xf>
    <xf numFmtId="180" fontId="5" fillId="0" borderId="1" xfId="0" applyNumberFormat="1" applyFont="1" applyBorder="1" applyAlignment="1">
      <alignment horizontal="center" vertical="center"/>
    </xf>
    <xf numFmtId="180" fontId="5" fillId="0" borderId="9" xfId="0" applyNumberFormat="1" applyFont="1" applyBorder="1" applyAlignment="1">
      <alignment horizontal="center" vertical="center"/>
    </xf>
    <xf numFmtId="180" fontId="5" fillId="0" borderId="22" xfId="0" applyNumberFormat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5" fillId="0" borderId="9" xfId="4" applyFont="1" applyBorder="1" applyAlignment="1" applyProtection="1">
      <alignment horizontal="distributed" vertical="center" shrinkToFit="1"/>
      <protection locked="0"/>
    </xf>
    <xf numFmtId="0" fontId="5" fillId="0" borderId="10" xfId="4" applyFont="1" applyBorder="1" applyAlignment="1">
      <alignment shrinkToFit="1"/>
    </xf>
    <xf numFmtId="38" fontId="9" fillId="0" borderId="12" xfId="1" applyFont="1" applyBorder="1" applyAlignment="1">
      <alignment horizontal="center" vertical="top" textRotation="255" shrinkToFit="1"/>
    </xf>
    <xf numFmtId="38" fontId="9" fillId="0" borderId="10" xfId="1" applyFont="1" applyBorder="1" applyAlignment="1">
      <alignment horizontal="center" vertical="top" textRotation="255" shrinkToFit="1"/>
    </xf>
    <xf numFmtId="176" fontId="9" fillId="0" borderId="4" xfId="3" applyNumberFormat="1" applyFont="1" applyBorder="1" applyAlignment="1">
      <alignment horizontal="center" vertical="top" textRotation="255" wrapText="1"/>
    </xf>
    <xf numFmtId="176" fontId="9" fillId="0" borderId="8" xfId="3" applyNumberFormat="1" applyFont="1" applyBorder="1" applyAlignment="1">
      <alignment horizontal="center" vertical="top" textRotation="255" wrapText="1"/>
    </xf>
    <xf numFmtId="177" fontId="5" fillId="2" borderId="8" xfId="2" applyNumberFormat="1" applyFont="1" applyFill="1" applyBorder="1" applyAlignment="1">
      <alignment horizontal="center" vertical="center" textRotation="255"/>
    </xf>
    <xf numFmtId="177" fontId="5" fillId="2" borderId="24" xfId="2" applyNumberFormat="1" applyFont="1" applyFill="1" applyBorder="1" applyAlignment="1">
      <alignment horizontal="center" vertical="center" textRotation="255"/>
    </xf>
    <xf numFmtId="38" fontId="13" fillId="0" borderId="11" xfId="2" applyFont="1" applyFill="1" applyBorder="1" applyAlignment="1">
      <alignment horizontal="center" vertical="top" textRotation="255" shrinkToFit="1"/>
    </xf>
    <xf numFmtId="38" fontId="13" fillId="0" borderId="14" xfId="2" applyFont="1" applyFill="1" applyBorder="1" applyAlignment="1">
      <alignment horizontal="center" vertical="top" textRotation="255" shrinkToFit="1"/>
    </xf>
    <xf numFmtId="38" fontId="5" fillId="0" borderId="12" xfId="2" applyFont="1" applyFill="1" applyBorder="1" applyAlignment="1">
      <alignment horizontal="center" vertical="top" textRotation="255" shrinkToFit="1"/>
    </xf>
    <xf numFmtId="38" fontId="5" fillId="0" borderId="13" xfId="2" applyFont="1" applyFill="1" applyBorder="1" applyAlignment="1">
      <alignment horizontal="center" vertical="top" textRotation="255" shrinkToFit="1"/>
    </xf>
    <xf numFmtId="38" fontId="5" fillId="0" borderId="11" xfId="2" applyFont="1" applyFill="1" applyBorder="1" applyAlignment="1">
      <alignment horizontal="center" vertical="top" textRotation="255" wrapText="1" shrinkToFit="1"/>
    </xf>
    <xf numFmtId="38" fontId="5" fillId="0" borderId="14" xfId="2" applyFont="1" applyFill="1" applyBorder="1" applyAlignment="1">
      <alignment horizontal="center" vertical="top" textRotation="255" wrapText="1" shrinkToFit="1"/>
    </xf>
    <xf numFmtId="38" fontId="5" fillId="0" borderId="11" xfId="2" applyFont="1" applyFill="1" applyBorder="1" applyAlignment="1">
      <alignment horizontal="center" vertical="top" textRotation="255" shrinkToFit="1"/>
    </xf>
    <xf numFmtId="38" fontId="5" fillId="0" borderId="14" xfId="2" applyFont="1" applyFill="1" applyBorder="1" applyAlignment="1">
      <alignment horizontal="center" vertical="top" textRotation="255" shrinkToFit="1"/>
    </xf>
    <xf numFmtId="38" fontId="5" fillId="0" borderId="1" xfId="2" applyFont="1" applyFill="1" applyBorder="1" applyAlignment="1">
      <alignment horizontal="distributed" vertical="center" justifyLastLine="1" shrinkToFit="1"/>
    </xf>
    <xf numFmtId="38" fontId="5" fillId="0" borderId="2" xfId="2" applyFont="1" applyFill="1" applyBorder="1" applyAlignment="1">
      <alignment horizontal="distributed" vertical="center" justifyLastLine="1" shrinkToFit="1"/>
    </xf>
    <xf numFmtId="38" fontId="5" fillId="0" borderId="9" xfId="2" applyFont="1" applyFill="1" applyBorder="1" applyAlignment="1">
      <alignment horizontal="distributed" vertical="center" justifyLastLine="1" shrinkToFit="1"/>
    </xf>
    <xf numFmtId="38" fontId="5" fillId="0" borderId="10" xfId="2" applyFont="1" applyFill="1" applyBorder="1" applyAlignment="1">
      <alignment horizontal="distributed" vertical="center" justifyLastLine="1" shrinkToFit="1"/>
    </xf>
    <xf numFmtId="38" fontId="5" fillId="0" borderId="16" xfId="2" applyFont="1" applyFill="1" applyBorder="1" applyAlignment="1">
      <alignment horizontal="distributed" vertical="center" justifyLastLine="1" shrinkToFit="1"/>
    </xf>
    <xf numFmtId="38" fontId="5" fillId="0" borderId="17" xfId="2" applyFont="1" applyFill="1" applyBorder="1" applyAlignment="1">
      <alignment horizontal="distributed" vertical="center" justifyLastLine="1" shrinkToFit="1"/>
    </xf>
    <xf numFmtId="38" fontId="5" fillId="0" borderId="4" xfId="2" applyFont="1" applyFill="1" applyBorder="1" applyAlignment="1">
      <alignment horizontal="center" vertical="top" textRotation="255" shrinkToFit="1"/>
    </xf>
    <xf numFmtId="38" fontId="5" fillId="0" borderId="8" xfId="2" applyFont="1" applyFill="1" applyBorder="1" applyAlignment="1">
      <alignment horizontal="center" vertical="top" textRotation="255" shrinkToFit="1"/>
    </xf>
    <xf numFmtId="38" fontId="5" fillId="0" borderId="4" xfId="1" applyFont="1" applyFill="1" applyBorder="1" applyAlignment="1">
      <alignment horizontal="center" vertical="top" textRotation="255" shrinkToFit="1"/>
    </xf>
    <xf numFmtId="38" fontId="5" fillId="0" borderId="8" xfId="1" applyFont="1" applyFill="1" applyBorder="1" applyAlignment="1">
      <alignment horizontal="center" vertical="top" textRotation="255" shrinkToFit="1"/>
    </xf>
    <xf numFmtId="38" fontId="5" fillId="0" borderId="4" xfId="2" applyFont="1" applyFill="1" applyBorder="1" applyAlignment="1">
      <alignment horizontal="center" vertical="top" textRotation="255"/>
    </xf>
    <xf numFmtId="38" fontId="5" fillId="0" borderId="8" xfId="2" applyFont="1" applyFill="1" applyBorder="1" applyAlignment="1">
      <alignment horizontal="center" vertical="top" textRotation="255"/>
    </xf>
  </cellXfs>
  <cellStyles count="5">
    <cellStyle name="桁区切り" xfId="1" builtinId="6"/>
    <cellStyle name="桁区切り 3" xfId="2" xr:uid="{57E329CB-C9FE-4421-9625-3BE47869C048}"/>
    <cellStyle name="標準" xfId="0" builtinId="0"/>
    <cellStyle name="標準_3図書館一覧2005" xfId="4" xr:uid="{F8BB506E-6B13-40DE-AA70-2050C8422A16}"/>
    <cellStyle name="標準_TEST1" xfId="3" xr:uid="{F3F771B5-0833-4330-89B6-CEA3B1DA8A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2FA7-302C-4570-B95C-C8E46C96AACF}">
  <sheetPr codeName="Result05"/>
  <dimension ref="A1:V136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4" sqref="C4"/>
    </sheetView>
  </sheetViews>
  <sheetFormatPr defaultColWidth="9" defaultRowHeight="13"/>
  <cols>
    <col min="1" max="1" width="3.453125" style="202" customWidth="1"/>
    <col min="2" max="2" width="7.26953125" style="202" customWidth="1"/>
    <col min="3" max="3" width="7.7265625" style="203" customWidth="1"/>
    <col min="4" max="4" width="7.90625" style="203" customWidth="1"/>
    <col min="5" max="5" width="6" style="203" customWidth="1"/>
    <col min="6" max="6" width="6.6328125" style="203" customWidth="1"/>
    <col min="7" max="7" width="6.7265625" style="203" customWidth="1"/>
    <col min="8" max="8" width="6.08984375" style="203" customWidth="1"/>
    <col min="9" max="9" width="3.90625" style="203" customWidth="1"/>
    <col min="10" max="10" width="7.08984375" style="203" customWidth="1"/>
    <col min="11" max="11" width="3.6328125" style="5" customWidth="1"/>
    <col min="12" max="12" width="6.90625" style="204" customWidth="1"/>
    <col min="13" max="13" width="4.36328125" style="203" customWidth="1"/>
    <col min="14" max="14" width="4" style="203" customWidth="1"/>
    <col min="15" max="15" width="3.90625" style="205" customWidth="1"/>
    <col min="16" max="16" width="2.54296875" style="172" customWidth="1"/>
    <col min="17" max="17" width="3.36328125" style="206" customWidth="1"/>
    <col min="18" max="18" width="2.7265625" style="180" customWidth="1"/>
    <col min="19" max="19" width="9.453125" style="207" hidden="1" customWidth="1"/>
    <col min="21" max="16384" width="9" style="11"/>
  </cols>
  <sheetData>
    <row r="1" spans="1:20" ht="22.5" customHeight="1">
      <c r="A1" s="1" t="s">
        <v>0</v>
      </c>
      <c r="B1" s="2"/>
      <c r="C1" s="3"/>
      <c r="D1" s="3"/>
      <c r="E1" s="3"/>
      <c r="F1" s="3"/>
      <c r="G1" s="3"/>
      <c r="H1" s="3"/>
      <c r="I1" s="4"/>
      <c r="J1" s="3"/>
      <c r="L1" s="3"/>
      <c r="M1" s="3"/>
      <c r="N1" s="3"/>
      <c r="O1" s="6"/>
      <c r="P1" s="7"/>
      <c r="Q1" s="8"/>
      <c r="R1" s="9"/>
      <c r="S1" s="10"/>
    </row>
    <row r="2" spans="1:20" s="19" customFormat="1" ht="6" hidden="1" customHeight="1">
      <c r="A2" s="12"/>
      <c r="B2" s="12"/>
      <c r="C2" s="13"/>
      <c r="D2" s="13"/>
      <c r="E2" s="13"/>
      <c r="F2" s="13"/>
      <c r="G2" s="13"/>
      <c r="H2" s="13"/>
      <c r="I2" s="13"/>
      <c r="J2" s="13"/>
      <c r="K2" s="14"/>
      <c r="L2" s="13"/>
      <c r="M2" s="13"/>
      <c r="N2" s="13"/>
      <c r="O2" s="15"/>
      <c r="P2" s="15"/>
      <c r="Q2" s="16"/>
      <c r="R2" s="9"/>
      <c r="S2" s="17"/>
      <c r="T2" s="18"/>
    </row>
    <row r="3" spans="1:20" s="28" customFormat="1" ht="13.5" customHeight="1">
      <c r="A3" s="240" t="s">
        <v>1</v>
      </c>
      <c r="B3" s="241"/>
      <c r="C3" s="20" t="s">
        <v>2</v>
      </c>
      <c r="D3" s="21"/>
      <c r="E3" s="22"/>
      <c r="F3" s="23" t="s">
        <v>3</v>
      </c>
      <c r="G3" s="21"/>
      <c r="H3" s="21"/>
      <c r="I3" s="24"/>
      <c r="J3" s="246" t="s">
        <v>4</v>
      </c>
      <c r="K3" s="248" t="s">
        <v>5</v>
      </c>
      <c r="L3" s="250" t="s">
        <v>6</v>
      </c>
      <c r="M3" s="246" t="s">
        <v>7</v>
      </c>
      <c r="N3" s="246" t="s">
        <v>8</v>
      </c>
      <c r="O3" s="228" t="s">
        <v>9</v>
      </c>
      <c r="P3" s="25" t="s">
        <v>10</v>
      </c>
      <c r="Q3" s="26"/>
      <c r="R3" s="27"/>
      <c r="S3" s="230" t="s">
        <v>11</v>
      </c>
    </row>
    <row r="4" spans="1:20" s="28" customFormat="1" ht="54.5" customHeight="1">
      <c r="A4" s="242"/>
      <c r="B4" s="243"/>
      <c r="C4" s="29"/>
      <c r="D4" s="232" t="s">
        <v>12</v>
      </c>
      <c r="E4" s="234" t="s">
        <v>13</v>
      </c>
      <c r="F4" s="30"/>
      <c r="G4" s="236" t="s">
        <v>14</v>
      </c>
      <c r="H4" s="238" t="s">
        <v>12</v>
      </c>
      <c r="I4" s="234" t="s">
        <v>15</v>
      </c>
      <c r="J4" s="247"/>
      <c r="K4" s="249"/>
      <c r="L4" s="251"/>
      <c r="M4" s="247"/>
      <c r="N4" s="247"/>
      <c r="O4" s="229"/>
      <c r="P4" s="31" t="s">
        <v>16</v>
      </c>
      <c r="Q4" s="226" t="s">
        <v>17</v>
      </c>
      <c r="R4" s="32"/>
      <c r="S4" s="230"/>
    </row>
    <row r="5" spans="1:20" s="28" customFormat="1" ht="9" customHeight="1">
      <c r="A5" s="242"/>
      <c r="B5" s="243"/>
      <c r="C5" s="29"/>
      <c r="D5" s="233"/>
      <c r="E5" s="235"/>
      <c r="F5" s="30"/>
      <c r="G5" s="237"/>
      <c r="H5" s="239"/>
      <c r="I5" s="235"/>
      <c r="J5" s="247"/>
      <c r="K5" s="249"/>
      <c r="L5" s="251"/>
      <c r="M5" s="247"/>
      <c r="N5" s="247"/>
      <c r="O5" s="33" t="s">
        <v>18</v>
      </c>
      <c r="P5" s="34" t="s">
        <v>19</v>
      </c>
      <c r="Q5" s="227"/>
      <c r="R5" s="32"/>
      <c r="S5" s="230"/>
    </row>
    <row r="6" spans="1:20" s="28" customFormat="1" ht="9" customHeight="1" thickBot="1">
      <c r="A6" s="244"/>
      <c r="B6" s="245"/>
      <c r="C6" s="35" t="s">
        <v>20</v>
      </c>
      <c r="D6" s="36" t="s">
        <v>20</v>
      </c>
      <c r="E6" s="37" t="s">
        <v>20</v>
      </c>
      <c r="F6" s="35" t="s">
        <v>20</v>
      </c>
      <c r="G6" s="36" t="s">
        <v>20</v>
      </c>
      <c r="H6" s="37" t="s">
        <v>20</v>
      </c>
      <c r="I6" s="38" t="s">
        <v>20</v>
      </c>
      <c r="J6" s="35" t="s">
        <v>20</v>
      </c>
      <c r="K6" s="39" t="s">
        <v>21</v>
      </c>
      <c r="L6" s="35" t="s">
        <v>20</v>
      </c>
      <c r="M6" s="35" t="s">
        <v>22</v>
      </c>
      <c r="N6" s="40" t="s">
        <v>22</v>
      </c>
      <c r="O6" s="40" t="s">
        <v>20</v>
      </c>
      <c r="P6" s="41"/>
      <c r="Q6" s="38" t="s">
        <v>23</v>
      </c>
      <c r="R6" s="9"/>
      <c r="S6" s="231"/>
    </row>
    <row r="7" spans="1:20" ht="22.5" customHeight="1" thickTop="1">
      <c r="A7" s="214" t="s">
        <v>36</v>
      </c>
      <c r="B7" s="215"/>
      <c r="C7" s="42">
        <v>784435</v>
      </c>
      <c r="D7" s="43">
        <v>101037</v>
      </c>
      <c r="E7" s="44">
        <v>2865</v>
      </c>
      <c r="F7" s="45">
        <v>12093</v>
      </c>
      <c r="G7" s="43">
        <v>8205</v>
      </c>
      <c r="H7" s="43">
        <v>1272</v>
      </c>
      <c r="I7" s="44">
        <v>0</v>
      </c>
      <c r="J7" s="46">
        <v>121899</v>
      </c>
      <c r="K7" s="47">
        <f t="shared" ref="K7:K70" si="0">J7/C7*100</f>
        <v>15.539719670845894</v>
      </c>
      <c r="L7" s="48">
        <v>613</v>
      </c>
      <c r="M7" s="49">
        <v>719</v>
      </c>
      <c r="N7" s="49">
        <v>88</v>
      </c>
      <c r="O7" s="50">
        <f>C7/S7</f>
        <v>0.3969605835323361</v>
      </c>
      <c r="P7" s="51" t="s">
        <v>24</v>
      </c>
      <c r="Q7" s="52">
        <v>1827</v>
      </c>
      <c r="R7" s="53"/>
      <c r="S7" s="54">
        <v>1976103</v>
      </c>
    </row>
    <row r="8" spans="1:20" ht="22.5" customHeight="1">
      <c r="A8" s="208" t="s">
        <v>37</v>
      </c>
      <c r="B8" s="209"/>
      <c r="C8" s="55">
        <v>708988</v>
      </c>
      <c r="D8" s="56">
        <v>127493</v>
      </c>
      <c r="E8" s="57">
        <v>602</v>
      </c>
      <c r="F8" s="58">
        <v>14605</v>
      </c>
      <c r="G8" s="56">
        <v>13615</v>
      </c>
      <c r="H8" s="56">
        <v>3393</v>
      </c>
      <c r="I8" s="57">
        <v>24</v>
      </c>
      <c r="J8" s="58">
        <v>236616</v>
      </c>
      <c r="K8" s="47">
        <f t="shared" si="0"/>
        <v>33.373766551761101</v>
      </c>
      <c r="L8" s="59">
        <v>5635</v>
      </c>
      <c r="M8" s="60">
        <v>142</v>
      </c>
      <c r="N8" s="60">
        <v>16</v>
      </c>
      <c r="O8" s="61">
        <f>(C8+C9)/S8</f>
        <v>3.0786416393470022</v>
      </c>
      <c r="P8" s="218"/>
      <c r="Q8" s="221"/>
      <c r="R8" s="53"/>
      <c r="S8" s="54">
        <v>359021</v>
      </c>
    </row>
    <row r="9" spans="1:20" ht="22.5" customHeight="1">
      <c r="A9" s="208" t="s">
        <v>38</v>
      </c>
      <c r="B9" s="209"/>
      <c r="C9" s="55">
        <v>396309</v>
      </c>
      <c r="D9" s="56">
        <v>117971</v>
      </c>
      <c r="E9" s="57">
        <v>542</v>
      </c>
      <c r="F9" s="58">
        <v>15316</v>
      </c>
      <c r="G9" s="56">
        <v>13439</v>
      </c>
      <c r="H9" s="56">
        <v>4672</v>
      </c>
      <c r="I9" s="57">
        <v>3</v>
      </c>
      <c r="J9" s="58">
        <v>222108</v>
      </c>
      <c r="K9" s="47">
        <f t="shared" si="0"/>
        <v>56.044147369855338</v>
      </c>
      <c r="L9" s="59">
        <v>11165</v>
      </c>
      <c r="M9" s="60">
        <v>123</v>
      </c>
      <c r="N9" s="60">
        <v>14</v>
      </c>
      <c r="O9" s="62"/>
      <c r="P9" s="220"/>
      <c r="Q9" s="223"/>
      <c r="R9" s="53"/>
      <c r="S9" s="54">
        <v>0</v>
      </c>
    </row>
    <row r="10" spans="1:20" ht="22.5" customHeight="1">
      <c r="A10" s="216" t="s">
        <v>39</v>
      </c>
      <c r="B10" s="217"/>
      <c r="C10" s="63">
        <v>667436</v>
      </c>
      <c r="D10" s="64">
        <v>147103</v>
      </c>
      <c r="E10" s="65">
        <v>7947</v>
      </c>
      <c r="F10" s="66">
        <v>18740</v>
      </c>
      <c r="G10" s="64">
        <v>18026</v>
      </c>
      <c r="H10" s="64">
        <v>3351</v>
      </c>
      <c r="I10" s="65">
        <v>131</v>
      </c>
      <c r="J10" s="66">
        <v>312449</v>
      </c>
      <c r="K10" s="67">
        <f t="shared" si="0"/>
        <v>46.813327420157144</v>
      </c>
      <c r="L10" s="68">
        <v>29942</v>
      </c>
      <c r="M10" s="69">
        <v>177</v>
      </c>
      <c r="N10" s="69">
        <v>25</v>
      </c>
      <c r="O10" s="61">
        <f>(C10+C11+C12+C13+C14+C15+C16+C17+C18+C19+C20)/S10</f>
        <v>5.4392278542180623</v>
      </c>
      <c r="P10" s="218"/>
      <c r="Q10" s="221"/>
      <c r="R10" s="53"/>
      <c r="S10" s="70">
        <v>235914</v>
      </c>
    </row>
    <row r="11" spans="1:20" ht="22.5" customHeight="1">
      <c r="A11" s="71"/>
      <c r="B11" s="72" t="s">
        <v>40</v>
      </c>
      <c r="C11" s="73">
        <v>25053</v>
      </c>
      <c r="D11" s="74">
        <v>11459</v>
      </c>
      <c r="E11" s="75">
        <v>48</v>
      </c>
      <c r="F11" s="76">
        <v>1247</v>
      </c>
      <c r="G11" s="74">
        <v>1147</v>
      </c>
      <c r="H11" s="74">
        <v>450</v>
      </c>
      <c r="I11" s="75">
        <v>0</v>
      </c>
      <c r="J11" s="76">
        <v>24339</v>
      </c>
      <c r="K11" s="77">
        <f t="shared" si="0"/>
        <v>97.150041911148364</v>
      </c>
      <c r="L11" s="78">
        <v>1485</v>
      </c>
      <c r="M11" s="79">
        <v>13</v>
      </c>
      <c r="N11" s="79">
        <v>5</v>
      </c>
      <c r="O11" s="80"/>
      <c r="P11" s="219"/>
      <c r="Q11" s="222"/>
      <c r="R11" s="53"/>
      <c r="S11" s="81">
        <v>0</v>
      </c>
    </row>
    <row r="12" spans="1:20" ht="22.5" customHeight="1">
      <c r="A12" s="71"/>
      <c r="B12" s="72" t="s">
        <v>41</v>
      </c>
      <c r="C12" s="73">
        <v>34242</v>
      </c>
      <c r="D12" s="74">
        <v>15217</v>
      </c>
      <c r="E12" s="75">
        <v>52</v>
      </c>
      <c r="F12" s="76">
        <v>1447</v>
      </c>
      <c r="G12" s="74">
        <v>1414</v>
      </c>
      <c r="H12" s="74">
        <v>505</v>
      </c>
      <c r="I12" s="75">
        <v>0</v>
      </c>
      <c r="J12" s="76">
        <v>33943</v>
      </c>
      <c r="K12" s="77">
        <f t="shared" si="0"/>
        <v>99.126803340926344</v>
      </c>
      <c r="L12" s="78">
        <v>1366</v>
      </c>
      <c r="M12" s="79">
        <v>12</v>
      </c>
      <c r="N12" s="79">
        <v>5</v>
      </c>
      <c r="O12" s="80"/>
      <c r="P12" s="219"/>
      <c r="Q12" s="222"/>
      <c r="R12" s="53"/>
      <c r="S12" s="81">
        <v>0</v>
      </c>
    </row>
    <row r="13" spans="1:20" ht="22.5" customHeight="1">
      <c r="A13" s="71"/>
      <c r="B13" s="72" t="s">
        <v>42</v>
      </c>
      <c r="C13" s="73">
        <v>74605</v>
      </c>
      <c r="D13" s="74">
        <v>30131</v>
      </c>
      <c r="E13" s="75">
        <v>563</v>
      </c>
      <c r="F13" s="76">
        <v>4207</v>
      </c>
      <c r="G13" s="74">
        <v>4175</v>
      </c>
      <c r="H13" s="74">
        <v>1202</v>
      </c>
      <c r="I13" s="75">
        <v>22</v>
      </c>
      <c r="J13" s="76">
        <v>70955</v>
      </c>
      <c r="K13" s="77">
        <f t="shared" si="0"/>
        <v>95.107566516989479</v>
      </c>
      <c r="L13" s="78">
        <v>4025</v>
      </c>
      <c r="M13" s="79">
        <v>30</v>
      </c>
      <c r="N13" s="79">
        <v>10</v>
      </c>
      <c r="O13" s="80"/>
      <c r="P13" s="219"/>
      <c r="Q13" s="222"/>
      <c r="R13" s="53"/>
      <c r="S13" s="81">
        <v>0</v>
      </c>
    </row>
    <row r="14" spans="1:20" ht="22.5" customHeight="1">
      <c r="A14" s="71"/>
      <c r="B14" s="72" t="s">
        <v>43</v>
      </c>
      <c r="C14" s="82">
        <v>29861</v>
      </c>
      <c r="D14" s="83">
        <v>13407</v>
      </c>
      <c r="E14" s="84">
        <v>188</v>
      </c>
      <c r="F14" s="85">
        <v>1320</v>
      </c>
      <c r="G14" s="83">
        <v>1286</v>
      </c>
      <c r="H14" s="83">
        <v>550</v>
      </c>
      <c r="I14" s="84">
        <v>0</v>
      </c>
      <c r="J14" s="85">
        <v>29452</v>
      </c>
      <c r="K14" s="86">
        <f t="shared" si="0"/>
        <v>98.63032048491344</v>
      </c>
      <c r="L14" s="87">
        <v>1184</v>
      </c>
      <c r="M14" s="88">
        <v>8</v>
      </c>
      <c r="N14" s="88">
        <v>5</v>
      </c>
      <c r="O14" s="80"/>
      <c r="P14" s="219"/>
      <c r="Q14" s="222"/>
      <c r="R14" s="53"/>
      <c r="S14" s="89">
        <v>0</v>
      </c>
    </row>
    <row r="15" spans="1:20" ht="22.5" customHeight="1">
      <c r="A15" s="71"/>
      <c r="B15" s="72" t="s">
        <v>44</v>
      </c>
      <c r="C15" s="73">
        <v>38285</v>
      </c>
      <c r="D15" s="74">
        <v>18090</v>
      </c>
      <c r="E15" s="75">
        <v>182</v>
      </c>
      <c r="F15" s="76">
        <v>1644</v>
      </c>
      <c r="G15" s="74">
        <v>1602</v>
      </c>
      <c r="H15" s="74">
        <v>677</v>
      </c>
      <c r="I15" s="75">
        <v>4</v>
      </c>
      <c r="J15" s="76">
        <v>37210</v>
      </c>
      <c r="K15" s="77">
        <f t="shared" si="0"/>
        <v>97.192111793130465</v>
      </c>
      <c r="L15" s="78">
        <v>970</v>
      </c>
      <c r="M15" s="79">
        <v>10</v>
      </c>
      <c r="N15" s="79">
        <v>5</v>
      </c>
      <c r="O15" s="80"/>
      <c r="P15" s="219"/>
      <c r="Q15" s="222"/>
      <c r="R15" s="53"/>
      <c r="S15" s="81">
        <v>0</v>
      </c>
    </row>
    <row r="16" spans="1:20" ht="22.5" customHeight="1">
      <c r="A16" s="71"/>
      <c r="B16" s="72" t="s">
        <v>45</v>
      </c>
      <c r="C16" s="73">
        <v>171207</v>
      </c>
      <c r="D16" s="74">
        <v>26409</v>
      </c>
      <c r="E16" s="75">
        <v>77</v>
      </c>
      <c r="F16" s="76">
        <v>1494</v>
      </c>
      <c r="G16" s="74">
        <v>1460</v>
      </c>
      <c r="H16" s="74">
        <v>546</v>
      </c>
      <c r="I16" s="75">
        <v>0</v>
      </c>
      <c r="J16" s="76">
        <v>34569</v>
      </c>
      <c r="K16" s="77">
        <f t="shared" si="0"/>
        <v>20.191347316406453</v>
      </c>
      <c r="L16" s="78">
        <v>1416</v>
      </c>
      <c r="M16" s="79">
        <v>12</v>
      </c>
      <c r="N16" s="79">
        <v>5</v>
      </c>
      <c r="O16" s="80"/>
      <c r="P16" s="219"/>
      <c r="Q16" s="222"/>
      <c r="R16" s="53"/>
      <c r="S16" s="81">
        <v>0</v>
      </c>
    </row>
    <row r="17" spans="1:19" ht="22.5" customHeight="1">
      <c r="A17" s="71"/>
      <c r="B17" s="72" t="s">
        <v>46</v>
      </c>
      <c r="C17" s="82">
        <v>36831</v>
      </c>
      <c r="D17" s="83">
        <v>14536</v>
      </c>
      <c r="E17" s="84">
        <v>114</v>
      </c>
      <c r="F17" s="85">
        <v>1880</v>
      </c>
      <c r="G17" s="83">
        <v>1822</v>
      </c>
      <c r="H17" s="83">
        <v>728</v>
      </c>
      <c r="I17" s="84">
        <v>0</v>
      </c>
      <c r="J17" s="85">
        <v>34569</v>
      </c>
      <c r="K17" s="86">
        <f t="shared" si="0"/>
        <v>93.858434470961953</v>
      </c>
      <c r="L17" s="87">
        <v>3081</v>
      </c>
      <c r="M17" s="88">
        <v>16</v>
      </c>
      <c r="N17" s="88">
        <v>5</v>
      </c>
      <c r="O17" s="80"/>
      <c r="P17" s="219"/>
      <c r="Q17" s="222"/>
      <c r="R17" s="53"/>
      <c r="S17" s="89">
        <v>0</v>
      </c>
    </row>
    <row r="18" spans="1:19" ht="22.5" customHeight="1">
      <c r="A18" s="71"/>
      <c r="B18" s="72" t="s">
        <v>47</v>
      </c>
      <c r="C18" s="73">
        <v>49090</v>
      </c>
      <c r="D18" s="74">
        <v>18048</v>
      </c>
      <c r="E18" s="75">
        <v>174</v>
      </c>
      <c r="F18" s="76">
        <v>1948</v>
      </c>
      <c r="G18" s="74">
        <v>1908</v>
      </c>
      <c r="H18" s="74">
        <v>594</v>
      </c>
      <c r="I18" s="75">
        <v>0</v>
      </c>
      <c r="J18" s="76">
        <v>48889</v>
      </c>
      <c r="K18" s="77">
        <f t="shared" si="0"/>
        <v>99.590547973110617</v>
      </c>
      <c r="L18" s="78">
        <v>1521</v>
      </c>
      <c r="M18" s="79">
        <v>11</v>
      </c>
      <c r="N18" s="79">
        <v>5</v>
      </c>
      <c r="O18" s="80"/>
      <c r="P18" s="219"/>
      <c r="Q18" s="222"/>
      <c r="R18" s="53"/>
      <c r="S18" s="81">
        <v>0</v>
      </c>
    </row>
    <row r="19" spans="1:19" ht="22.5" customHeight="1">
      <c r="A19" s="71"/>
      <c r="B19" s="72" t="s">
        <v>48</v>
      </c>
      <c r="C19" s="82">
        <v>99585</v>
      </c>
      <c r="D19" s="83">
        <v>34397</v>
      </c>
      <c r="E19" s="84">
        <v>573</v>
      </c>
      <c r="F19" s="85">
        <v>2626</v>
      </c>
      <c r="G19" s="83">
        <v>2532</v>
      </c>
      <c r="H19" s="83">
        <v>784</v>
      </c>
      <c r="I19" s="84">
        <v>0</v>
      </c>
      <c r="J19" s="85">
        <v>62268</v>
      </c>
      <c r="K19" s="86">
        <f t="shared" si="0"/>
        <v>62.527489079680677</v>
      </c>
      <c r="L19" s="87">
        <v>3763</v>
      </c>
      <c r="M19" s="88">
        <v>34</v>
      </c>
      <c r="N19" s="88">
        <v>9</v>
      </c>
      <c r="O19" s="80"/>
      <c r="P19" s="219"/>
      <c r="Q19" s="222"/>
      <c r="R19" s="53"/>
      <c r="S19" s="89">
        <v>0</v>
      </c>
    </row>
    <row r="20" spans="1:19" ht="22.5" customHeight="1">
      <c r="A20" s="90"/>
      <c r="B20" s="72" t="s">
        <v>49</v>
      </c>
      <c r="C20" s="91">
        <v>56995</v>
      </c>
      <c r="D20" s="92">
        <v>20999</v>
      </c>
      <c r="E20" s="93">
        <v>278</v>
      </c>
      <c r="F20" s="94">
        <v>1613</v>
      </c>
      <c r="G20" s="92">
        <v>1562</v>
      </c>
      <c r="H20" s="92">
        <v>526</v>
      </c>
      <c r="I20" s="93">
        <v>2</v>
      </c>
      <c r="J20" s="94">
        <v>40434</v>
      </c>
      <c r="K20" s="95">
        <f t="shared" si="0"/>
        <v>70.943065181156243</v>
      </c>
      <c r="L20" s="96">
        <v>1330</v>
      </c>
      <c r="M20" s="97">
        <v>19</v>
      </c>
      <c r="N20" s="97">
        <v>6</v>
      </c>
      <c r="O20" s="62"/>
      <c r="P20" s="220"/>
      <c r="Q20" s="223"/>
      <c r="R20" s="53"/>
      <c r="S20" s="98">
        <v>0</v>
      </c>
    </row>
    <row r="21" spans="1:19" ht="22.5" customHeight="1">
      <c r="A21" s="208" t="s">
        <v>50</v>
      </c>
      <c r="B21" s="209"/>
      <c r="C21" s="55">
        <v>339269</v>
      </c>
      <c r="D21" s="56">
        <v>78700</v>
      </c>
      <c r="E21" s="57">
        <v>670</v>
      </c>
      <c r="F21" s="58">
        <v>7621</v>
      </c>
      <c r="G21" s="56">
        <v>6569</v>
      </c>
      <c r="H21" s="56">
        <v>1837</v>
      </c>
      <c r="I21" s="57">
        <v>17</v>
      </c>
      <c r="J21" s="58">
        <v>157756</v>
      </c>
      <c r="K21" s="47">
        <f t="shared" si="0"/>
        <v>46.498795940684232</v>
      </c>
      <c r="L21" s="59">
        <v>4215</v>
      </c>
      <c r="M21" s="60">
        <v>74</v>
      </c>
      <c r="N21" s="60">
        <v>20</v>
      </c>
      <c r="O21" s="61">
        <f>(C21+C22+C23+C24)/S21</f>
        <v>4.245802916044938</v>
      </c>
      <c r="P21" s="218"/>
      <c r="Q21" s="221"/>
      <c r="R21" s="53"/>
      <c r="S21" s="54">
        <v>149449</v>
      </c>
    </row>
    <row r="22" spans="1:19" ht="22.5" customHeight="1">
      <c r="A22" s="208" t="s">
        <v>51</v>
      </c>
      <c r="B22" s="209"/>
      <c r="C22" s="55">
        <v>146251</v>
      </c>
      <c r="D22" s="56">
        <v>42955</v>
      </c>
      <c r="E22" s="57">
        <v>295</v>
      </c>
      <c r="F22" s="58">
        <v>3253</v>
      </c>
      <c r="G22" s="56">
        <v>2595</v>
      </c>
      <c r="H22" s="56">
        <v>1070</v>
      </c>
      <c r="I22" s="57"/>
      <c r="J22" s="58">
        <v>103729</v>
      </c>
      <c r="K22" s="47">
        <f t="shared" si="0"/>
        <v>70.925327006311065</v>
      </c>
      <c r="L22" s="59">
        <v>1318</v>
      </c>
      <c r="M22" s="60">
        <v>43</v>
      </c>
      <c r="N22" s="60">
        <v>10</v>
      </c>
      <c r="O22" s="80"/>
      <c r="P22" s="219"/>
      <c r="Q22" s="222"/>
      <c r="R22" s="53"/>
      <c r="S22" s="54">
        <v>0</v>
      </c>
    </row>
    <row r="23" spans="1:19" ht="22.5" customHeight="1">
      <c r="A23" s="208" t="s">
        <v>52</v>
      </c>
      <c r="B23" s="209"/>
      <c r="C23" s="55">
        <v>65835</v>
      </c>
      <c r="D23" s="56">
        <v>7942</v>
      </c>
      <c r="E23" s="57">
        <v>1317</v>
      </c>
      <c r="F23" s="58">
        <v>4111</v>
      </c>
      <c r="G23" s="56">
        <v>3587</v>
      </c>
      <c r="H23" s="56">
        <v>167</v>
      </c>
      <c r="I23" s="57">
        <v>6</v>
      </c>
      <c r="J23" s="58">
        <v>48325</v>
      </c>
      <c r="K23" s="47">
        <f t="shared" si="0"/>
        <v>73.403204982152346</v>
      </c>
      <c r="L23" s="59">
        <v>1797</v>
      </c>
      <c r="M23" s="60">
        <v>139</v>
      </c>
      <c r="N23" s="60">
        <v>32</v>
      </c>
      <c r="O23" s="80"/>
      <c r="P23" s="219"/>
      <c r="Q23" s="222"/>
      <c r="R23" s="53"/>
      <c r="S23" s="54">
        <v>0</v>
      </c>
    </row>
    <row r="24" spans="1:19" ht="22.5" customHeight="1">
      <c r="A24" s="208" t="s">
        <v>53</v>
      </c>
      <c r="B24" s="209"/>
      <c r="C24" s="55">
        <v>83176</v>
      </c>
      <c r="D24" s="56">
        <v>22560</v>
      </c>
      <c r="E24" s="57">
        <v>365</v>
      </c>
      <c r="F24" s="58">
        <v>3092</v>
      </c>
      <c r="G24" s="56">
        <v>2857</v>
      </c>
      <c r="H24" s="56">
        <v>923</v>
      </c>
      <c r="I24" s="57">
        <v>3</v>
      </c>
      <c r="J24" s="58">
        <v>52776</v>
      </c>
      <c r="K24" s="47">
        <f t="shared" si="0"/>
        <v>63.450995479465234</v>
      </c>
      <c r="L24" s="59">
        <v>537</v>
      </c>
      <c r="M24" s="60">
        <v>25</v>
      </c>
      <c r="N24" s="60">
        <v>12</v>
      </c>
      <c r="O24" s="62"/>
      <c r="P24" s="220"/>
      <c r="Q24" s="223"/>
      <c r="R24" s="53"/>
      <c r="S24" s="54">
        <v>0</v>
      </c>
    </row>
    <row r="25" spans="1:19" ht="22.5" customHeight="1">
      <c r="A25" s="208" t="s">
        <v>54</v>
      </c>
      <c r="B25" s="209"/>
      <c r="C25" s="55">
        <v>231482</v>
      </c>
      <c r="D25" s="56">
        <v>103831</v>
      </c>
      <c r="E25" s="57">
        <v>1805</v>
      </c>
      <c r="F25" s="58">
        <v>5370</v>
      </c>
      <c r="G25" s="56">
        <v>4466</v>
      </c>
      <c r="H25" s="56">
        <v>2653</v>
      </c>
      <c r="I25" s="57">
        <v>24</v>
      </c>
      <c r="J25" s="58">
        <v>147152</v>
      </c>
      <c r="K25" s="99">
        <f t="shared" si="0"/>
        <v>63.569521604271607</v>
      </c>
      <c r="L25" s="59">
        <v>9420</v>
      </c>
      <c r="M25" s="60">
        <v>74</v>
      </c>
      <c r="N25" s="60">
        <v>11</v>
      </c>
      <c r="O25" s="100">
        <f>C25/S25</f>
        <v>5.1453021849785507</v>
      </c>
      <c r="P25" s="101"/>
      <c r="Q25" s="102"/>
      <c r="R25" s="53"/>
      <c r="S25" s="54">
        <v>44989</v>
      </c>
    </row>
    <row r="26" spans="1:19" ht="22.5" customHeight="1">
      <c r="A26" s="224" t="s">
        <v>55</v>
      </c>
      <c r="B26" s="225"/>
      <c r="C26" s="103">
        <v>388650</v>
      </c>
      <c r="D26" s="104">
        <v>79993</v>
      </c>
      <c r="E26" s="105">
        <v>2910</v>
      </c>
      <c r="F26" s="106">
        <v>9043</v>
      </c>
      <c r="G26" s="104">
        <v>6959</v>
      </c>
      <c r="H26" s="104">
        <v>1405</v>
      </c>
      <c r="I26" s="105">
        <v>5</v>
      </c>
      <c r="J26" s="106">
        <v>160491</v>
      </c>
      <c r="K26" s="67">
        <f t="shared" si="0"/>
        <v>41.294480895407176</v>
      </c>
      <c r="L26" s="107">
        <v>5319</v>
      </c>
      <c r="M26" s="108">
        <v>193</v>
      </c>
      <c r="N26" s="108">
        <v>20</v>
      </c>
      <c r="O26" s="80">
        <f>(C26+C27+C28+C29+C30+C31+C32+C33+C34+C35+C36+C37+C38+C39+C40+C41+C42+C43+C44)/S26</f>
        <v>8.8811821341450248</v>
      </c>
      <c r="P26" s="219"/>
      <c r="Q26" s="222"/>
      <c r="R26" s="53"/>
      <c r="S26" s="70">
        <v>92646</v>
      </c>
    </row>
    <row r="27" spans="1:19" ht="22.5" customHeight="1">
      <c r="A27" s="71"/>
      <c r="B27" s="72" t="s">
        <v>56</v>
      </c>
      <c r="C27" s="82">
        <v>10774</v>
      </c>
      <c r="D27" s="83">
        <v>6507</v>
      </c>
      <c r="E27" s="84">
        <v>0</v>
      </c>
      <c r="F27" s="85">
        <v>216</v>
      </c>
      <c r="G27" s="83">
        <v>200</v>
      </c>
      <c r="H27" s="83">
        <v>103</v>
      </c>
      <c r="I27" s="84">
        <v>0</v>
      </c>
      <c r="J27" s="85">
        <v>10774</v>
      </c>
      <c r="K27" s="86">
        <f t="shared" si="0"/>
        <v>100</v>
      </c>
      <c r="L27" s="87">
        <v>137</v>
      </c>
      <c r="M27" s="88"/>
      <c r="N27" s="88">
        <v>0</v>
      </c>
      <c r="O27" s="80"/>
      <c r="P27" s="219"/>
      <c r="Q27" s="222"/>
      <c r="R27" s="53"/>
      <c r="S27" s="89">
        <v>0</v>
      </c>
    </row>
    <row r="28" spans="1:19" ht="22.5" customHeight="1">
      <c r="A28" s="71"/>
      <c r="B28" s="72" t="s">
        <v>57</v>
      </c>
      <c r="C28" s="73">
        <v>10835</v>
      </c>
      <c r="D28" s="74">
        <v>6837</v>
      </c>
      <c r="E28" s="75">
        <v>0</v>
      </c>
      <c r="F28" s="76">
        <v>219</v>
      </c>
      <c r="G28" s="74">
        <v>199</v>
      </c>
      <c r="H28" s="74">
        <v>117</v>
      </c>
      <c r="I28" s="75">
        <v>0</v>
      </c>
      <c r="J28" s="76">
        <v>10835</v>
      </c>
      <c r="K28" s="77">
        <f t="shared" si="0"/>
        <v>100</v>
      </c>
      <c r="L28" s="78">
        <v>276</v>
      </c>
      <c r="M28" s="79">
        <v>9</v>
      </c>
      <c r="N28" s="79">
        <v>0</v>
      </c>
      <c r="O28" s="80"/>
      <c r="P28" s="219"/>
      <c r="Q28" s="222"/>
      <c r="R28" s="53"/>
      <c r="S28" s="81">
        <v>0</v>
      </c>
    </row>
    <row r="29" spans="1:19" ht="22.5" customHeight="1">
      <c r="A29" s="71"/>
      <c r="B29" s="72" t="s">
        <v>58</v>
      </c>
      <c r="C29" s="82">
        <v>11210</v>
      </c>
      <c r="D29" s="83">
        <v>6876</v>
      </c>
      <c r="E29" s="84">
        <v>0</v>
      </c>
      <c r="F29" s="85">
        <v>226</v>
      </c>
      <c r="G29" s="83">
        <v>202</v>
      </c>
      <c r="H29" s="83">
        <v>138</v>
      </c>
      <c r="I29" s="84">
        <v>0</v>
      </c>
      <c r="J29" s="85">
        <v>11210</v>
      </c>
      <c r="K29" s="86">
        <f t="shared" si="0"/>
        <v>100</v>
      </c>
      <c r="L29" s="87">
        <v>405</v>
      </c>
      <c r="M29" s="88">
        <v>9</v>
      </c>
      <c r="N29" s="88">
        <v>0</v>
      </c>
      <c r="O29" s="80"/>
      <c r="P29" s="219"/>
      <c r="Q29" s="222"/>
      <c r="R29" s="53"/>
      <c r="S29" s="89">
        <v>0</v>
      </c>
    </row>
    <row r="30" spans="1:19" ht="22.5" customHeight="1">
      <c r="A30" s="71"/>
      <c r="B30" s="72" t="s">
        <v>59</v>
      </c>
      <c r="C30" s="73">
        <v>8570</v>
      </c>
      <c r="D30" s="74">
        <v>5087</v>
      </c>
      <c r="E30" s="75">
        <v>0</v>
      </c>
      <c r="F30" s="76">
        <v>201</v>
      </c>
      <c r="G30" s="74">
        <v>180</v>
      </c>
      <c r="H30" s="74">
        <v>116</v>
      </c>
      <c r="I30" s="75">
        <v>0</v>
      </c>
      <c r="J30" s="76">
        <v>8570</v>
      </c>
      <c r="K30" s="77">
        <f t="shared" si="0"/>
        <v>100</v>
      </c>
      <c r="L30" s="78">
        <v>188</v>
      </c>
      <c r="M30" s="79">
        <v>10</v>
      </c>
      <c r="N30" s="79">
        <v>0</v>
      </c>
      <c r="O30" s="80"/>
      <c r="P30" s="219"/>
      <c r="Q30" s="222"/>
      <c r="R30" s="53"/>
      <c r="S30" s="81">
        <v>0</v>
      </c>
    </row>
    <row r="31" spans="1:19" ht="22.5" customHeight="1">
      <c r="A31" s="71"/>
      <c r="B31" s="72" t="s">
        <v>60</v>
      </c>
      <c r="C31" s="82">
        <v>19863</v>
      </c>
      <c r="D31" s="83">
        <v>12937</v>
      </c>
      <c r="E31" s="84">
        <v>0</v>
      </c>
      <c r="F31" s="85">
        <v>500</v>
      </c>
      <c r="G31" s="83">
        <v>460</v>
      </c>
      <c r="H31" s="83">
        <v>365</v>
      </c>
      <c r="I31" s="84">
        <v>0</v>
      </c>
      <c r="J31" s="85">
        <v>19863</v>
      </c>
      <c r="K31" s="86">
        <f t="shared" si="0"/>
        <v>100</v>
      </c>
      <c r="L31" s="87">
        <v>165</v>
      </c>
      <c r="M31" s="88">
        <v>7</v>
      </c>
      <c r="N31" s="88">
        <v>0</v>
      </c>
      <c r="O31" s="80"/>
      <c r="P31" s="219"/>
      <c r="Q31" s="222"/>
      <c r="R31" s="53"/>
      <c r="S31" s="89">
        <v>0</v>
      </c>
    </row>
    <row r="32" spans="1:19" ht="22.5" customHeight="1">
      <c r="A32" s="71"/>
      <c r="B32" s="72" t="s">
        <v>61</v>
      </c>
      <c r="C32" s="103">
        <v>13803</v>
      </c>
      <c r="D32" s="104">
        <v>9320</v>
      </c>
      <c r="E32" s="105">
        <v>0</v>
      </c>
      <c r="F32" s="106">
        <v>336</v>
      </c>
      <c r="G32" s="104">
        <v>288</v>
      </c>
      <c r="H32" s="104">
        <v>244</v>
      </c>
      <c r="I32" s="105">
        <v>0</v>
      </c>
      <c r="J32" s="106">
        <v>13803</v>
      </c>
      <c r="K32" s="67">
        <f t="shared" si="0"/>
        <v>100</v>
      </c>
      <c r="L32" s="107">
        <v>151</v>
      </c>
      <c r="M32" s="108">
        <v>7</v>
      </c>
      <c r="N32" s="108">
        <v>0</v>
      </c>
      <c r="O32" s="80"/>
      <c r="P32" s="219"/>
      <c r="Q32" s="222"/>
      <c r="R32" s="53"/>
      <c r="S32" s="109">
        <v>0</v>
      </c>
    </row>
    <row r="33" spans="1:19" ht="22.5" customHeight="1">
      <c r="A33" s="71"/>
      <c r="B33" s="72" t="s">
        <v>62</v>
      </c>
      <c r="C33" s="73">
        <v>10543</v>
      </c>
      <c r="D33" s="74">
        <v>6707</v>
      </c>
      <c r="E33" s="75">
        <v>0</v>
      </c>
      <c r="F33" s="76">
        <v>302</v>
      </c>
      <c r="G33" s="74">
        <v>192</v>
      </c>
      <c r="H33" s="74">
        <v>142</v>
      </c>
      <c r="I33" s="75">
        <v>0</v>
      </c>
      <c r="J33" s="76">
        <v>10543</v>
      </c>
      <c r="K33" s="77">
        <f t="shared" si="0"/>
        <v>100</v>
      </c>
      <c r="L33" s="78">
        <v>116</v>
      </c>
      <c r="M33" s="79">
        <v>7</v>
      </c>
      <c r="N33" s="79">
        <v>0</v>
      </c>
      <c r="O33" s="80"/>
      <c r="P33" s="219"/>
      <c r="Q33" s="222"/>
      <c r="R33" s="53"/>
      <c r="S33" s="81">
        <v>0</v>
      </c>
    </row>
    <row r="34" spans="1:19" ht="22.5" customHeight="1">
      <c r="A34" s="71"/>
      <c r="B34" s="72" t="s">
        <v>63</v>
      </c>
      <c r="C34" s="73">
        <v>14827</v>
      </c>
      <c r="D34" s="74">
        <v>9820</v>
      </c>
      <c r="E34" s="75">
        <v>0</v>
      </c>
      <c r="F34" s="76">
        <v>9820</v>
      </c>
      <c r="G34" s="74">
        <v>307</v>
      </c>
      <c r="H34" s="74">
        <v>192</v>
      </c>
      <c r="I34" s="75">
        <v>0</v>
      </c>
      <c r="J34" s="76">
        <v>14827</v>
      </c>
      <c r="K34" s="77">
        <f t="shared" si="0"/>
        <v>100</v>
      </c>
      <c r="L34" s="78">
        <v>224</v>
      </c>
      <c r="M34" s="79">
        <v>9</v>
      </c>
      <c r="N34" s="79">
        <v>0</v>
      </c>
      <c r="O34" s="80"/>
      <c r="P34" s="219"/>
      <c r="Q34" s="222"/>
      <c r="R34" s="53"/>
      <c r="S34" s="81">
        <v>0</v>
      </c>
    </row>
    <row r="35" spans="1:19" ht="22.5" customHeight="1">
      <c r="A35" s="71"/>
      <c r="B35" s="110" t="s">
        <v>64</v>
      </c>
      <c r="C35" s="82">
        <v>10914</v>
      </c>
      <c r="D35" s="83">
        <v>7883</v>
      </c>
      <c r="E35" s="84">
        <v>0</v>
      </c>
      <c r="F35" s="85">
        <v>215</v>
      </c>
      <c r="G35" s="83">
        <v>187</v>
      </c>
      <c r="H35" s="83">
        <v>135</v>
      </c>
      <c r="I35" s="84">
        <v>0</v>
      </c>
      <c r="J35" s="85">
        <v>10914</v>
      </c>
      <c r="K35" s="86">
        <f t="shared" si="0"/>
        <v>100</v>
      </c>
      <c r="L35" s="87">
        <v>292</v>
      </c>
      <c r="M35" s="88">
        <v>5</v>
      </c>
      <c r="N35" s="88">
        <v>0</v>
      </c>
      <c r="O35" s="80"/>
      <c r="P35" s="219"/>
      <c r="Q35" s="222"/>
      <c r="R35" s="53"/>
      <c r="S35" s="81">
        <v>0</v>
      </c>
    </row>
    <row r="36" spans="1:19" ht="22.5" customHeight="1">
      <c r="A36" s="71"/>
      <c r="B36" s="110" t="s">
        <v>65</v>
      </c>
      <c r="C36" s="82">
        <v>19234</v>
      </c>
      <c r="D36" s="83">
        <v>11230</v>
      </c>
      <c r="E36" s="84">
        <v>0</v>
      </c>
      <c r="F36" s="85">
        <v>390</v>
      </c>
      <c r="G36" s="83">
        <v>369</v>
      </c>
      <c r="H36" s="83">
        <v>245</v>
      </c>
      <c r="I36" s="84">
        <v>0</v>
      </c>
      <c r="J36" s="85">
        <v>19234</v>
      </c>
      <c r="K36" s="86">
        <f t="shared" si="0"/>
        <v>100</v>
      </c>
      <c r="L36" s="87">
        <v>200</v>
      </c>
      <c r="M36" s="88">
        <v>9</v>
      </c>
      <c r="N36" s="88">
        <v>0</v>
      </c>
      <c r="O36" s="80"/>
      <c r="P36" s="219"/>
      <c r="Q36" s="222"/>
      <c r="R36" s="53"/>
      <c r="S36" s="98">
        <v>0</v>
      </c>
    </row>
    <row r="37" spans="1:19" ht="22.5" customHeight="1">
      <c r="A37" s="71"/>
      <c r="B37" s="111" t="s">
        <v>66</v>
      </c>
      <c r="C37" s="112">
        <v>12186</v>
      </c>
      <c r="D37" s="113">
        <v>8079</v>
      </c>
      <c r="E37" s="114">
        <v>0</v>
      </c>
      <c r="F37" s="115">
        <v>278</v>
      </c>
      <c r="G37" s="113">
        <v>209</v>
      </c>
      <c r="H37" s="113">
        <v>176</v>
      </c>
      <c r="I37" s="114">
        <v>0</v>
      </c>
      <c r="J37" s="115">
        <v>12186</v>
      </c>
      <c r="K37" s="116">
        <f t="shared" si="0"/>
        <v>100</v>
      </c>
      <c r="L37" s="117">
        <v>122</v>
      </c>
      <c r="M37" s="118">
        <v>6</v>
      </c>
      <c r="N37" s="118">
        <v>0</v>
      </c>
      <c r="O37" s="80"/>
      <c r="P37" s="219"/>
      <c r="Q37" s="222"/>
      <c r="R37" s="53"/>
      <c r="S37" s="70">
        <v>0</v>
      </c>
    </row>
    <row r="38" spans="1:19" ht="22.5" customHeight="1">
      <c r="A38" s="119"/>
      <c r="B38" s="111" t="s">
        <v>67</v>
      </c>
      <c r="C38" s="112">
        <v>11447</v>
      </c>
      <c r="D38" s="113">
        <v>7648</v>
      </c>
      <c r="E38" s="114">
        <v>0</v>
      </c>
      <c r="F38" s="115">
        <v>300</v>
      </c>
      <c r="G38" s="113">
        <v>264</v>
      </c>
      <c r="H38" s="113">
        <v>166</v>
      </c>
      <c r="I38" s="114">
        <v>0</v>
      </c>
      <c r="J38" s="115">
        <v>11447</v>
      </c>
      <c r="K38" s="116">
        <f t="shared" si="0"/>
        <v>100</v>
      </c>
      <c r="L38" s="117">
        <v>58</v>
      </c>
      <c r="M38" s="118">
        <v>8</v>
      </c>
      <c r="N38" s="118">
        <v>0</v>
      </c>
      <c r="O38" s="80"/>
      <c r="P38" s="219"/>
      <c r="Q38" s="222"/>
      <c r="R38" s="53"/>
      <c r="S38" s="81">
        <v>0</v>
      </c>
    </row>
    <row r="39" spans="1:19" ht="22.5" customHeight="1">
      <c r="A39" s="71"/>
      <c r="B39" s="72" t="s">
        <v>68</v>
      </c>
      <c r="C39" s="82">
        <v>13092</v>
      </c>
      <c r="D39" s="83">
        <v>9010</v>
      </c>
      <c r="E39" s="84">
        <v>0</v>
      </c>
      <c r="F39" s="85">
        <v>279</v>
      </c>
      <c r="G39" s="83">
        <v>243</v>
      </c>
      <c r="H39" s="83">
        <v>174</v>
      </c>
      <c r="I39" s="84">
        <v>0</v>
      </c>
      <c r="J39" s="85">
        <v>13092</v>
      </c>
      <c r="K39" s="86">
        <f t="shared" si="0"/>
        <v>100</v>
      </c>
      <c r="L39" s="87">
        <v>19</v>
      </c>
      <c r="M39" s="88">
        <v>8</v>
      </c>
      <c r="N39" s="88">
        <v>0</v>
      </c>
      <c r="O39" s="80"/>
      <c r="P39" s="219"/>
      <c r="Q39" s="222"/>
      <c r="R39" s="53"/>
      <c r="S39" s="89">
        <v>0</v>
      </c>
    </row>
    <row r="40" spans="1:19" ht="22.5" customHeight="1">
      <c r="A40" s="71"/>
      <c r="B40" s="72" t="s">
        <v>69</v>
      </c>
      <c r="C40" s="73">
        <v>26340</v>
      </c>
      <c r="D40" s="74">
        <v>15616</v>
      </c>
      <c r="E40" s="75">
        <v>0</v>
      </c>
      <c r="F40" s="76">
        <v>507</v>
      </c>
      <c r="G40" s="74">
        <v>472</v>
      </c>
      <c r="H40" s="74">
        <v>334</v>
      </c>
      <c r="I40" s="75">
        <v>0</v>
      </c>
      <c r="J40" s="76">
        <v>26340</v>
      </c>
      <c r="K40" s="77">
        <f t="shared" si="0"/>
        <v>100</v>
      </c>
      <c r="L40" s="78">
        <v>274</v>
      </c>
      <c r="M40" s="79">
        <v>10</v>
      </c>
      <c r="N40" s="79">
        <v>0</v>
      </c>
      <c r="O40" s="80"/>
      <c r="P40" s="219"/>
      <c r="Q40" s="222"/>
      <c r="R40" s="53"/>
      <c r="S40" s="81">
        <v>0</v>
      </c>
    </row>
    <row r="41" spans="1:19" ht="22.5" customHeight="1">
      <c r="A41" s="71"/>
      <c r="B41" s="72" t="s">
        <v>70</v>
      </c>
      <c r="C41" s="82">
        <v>6896</v>
      </c>
      <c r="D41" s="83">
        <v>4414</v>
      </c>
      <c r="E41" s="84">
        <v>0</v>
      </c>
      <c r="F41" s="85">
        <v>217</v>
      </c>
      <c r="G41" s="83">
        <v>198</v>
      </c>
      <c r="H41" s="83">
        <v>163</v>
      </c>
      <c r="I41" s="84">
        <v>0</v>
      </c>
      <c r="J41" s="85">
        <v>6896</v>
      </c>
      <c r="K41" s="86">
        <f t="shared" si="0"/>
        <v>100</v>
      </c>
      <c r="L41" s="87">
        <v>213</v>
      </c>
      <c r="M41" s="88">
        <v>5</v>
      </c>
      <c r="N41" s="88">
        <v>0</v>
      </c>
      <c r="O41" s="80"/>
      <c r="P41" s="219"/>
      <c r="Q41" s="222"/>
      <c r="R41" s="53"/>
      <c r="S41" s="89">
        <v>0</v>
      </c>
    </row>
    <row r="42" spans="1:19" ht="22.5" customHeight="1">
      <c r="A42" s="90"/>
      <c r="B42" s="72" t="s">
        <v>71</v>
      </c>
      <c r="C42" s="91">
        <v>9462</v>
      </c>
      <c r="D42" s="92">
        <v>5131</v>
      </c>
      <c r="E42" s="93">
        <v>0</v>
      </c>
      <c r="F42" s="94">
        <v>287</v>
      </c>
      <c r="G42" s="92">
        <v>184</v>
      </c>
      <c r="H42" s="92">
        <v>129</v>
      </c>
      <c r="I42" s="93">
        <v>0</v>
      </c>
      <c r="J42" s="94">
        <v>9462</v>
      </c>
      <c r="K42" s="95">
        <f t="shared" si="0"/>
        <v>100</v>
      </c>
      <c r="L42" s="96">
        <v>217</v>
      </c>
      <c r="M42" s="97">
        <v>9</v>
      </c>
      <c r="N42" s="97">
        <v>0</v>
      </c>
      <c r="O42" s="80"/>
      <c r="P42" s="219"/>
      <c r="Q42" s="222"/>
      <c r="R42" s="53"/>
      <c r="S42" s="98">
        <v>0</v>
      </c>
    </row>
    <row r="43" spans="1:19" ht="22.5" customHeight="1">
      <c r="A43" s="208" t="s">
        <v>72</v>
      </c>
      <c r="B43" s="209"/>
      <c r="C43" s="55">
        <v>196141</v>
      </c>
      <c r="D43" s="56">
        <v>85775</v>
      </c>
      <c r="E43" s="57">
        <v>1401</v>
      </c>
      <c r="F43" s="58">
        <v>3809</v>
      </c>
      <c r="G43" s="56">
        <v>3318</v>
      </c>
      <c r="H43" s="56">
        <v>2222</v>
      </c>
      <c r="I43" s="57">
        <v>20</v>
      </c>
      <c r="J43" s="58">
        <v>76672</v>
      </c>
      <c r="K43" s="47">
        <f t="shared" si="0"/>
        <v>39.0902463024049</v>
      </c>
      <c r="L43" s="59">
        <v>2540</v>
      </c>
      <c r="M43" s="60">
        <v>72</v>
      </c>
      <c r="N43" s="60">
        <v>10</v>
      </c>
      <c r="O43" s="80"/>
      <c r="P43" s="219"/>
      <c r="Q43" s="222"/>
      <c r="R43" s="53"/>
      <c r="S43" s="54">
        <v>0</v>
      </c>
    </row>
    <row r="44" spans="1:19" ht="22.5" customHeight="1">
      <c r="A44" s="208" t="s">
        <v>73</v>
      </c>
      <c r="B44" s="209"/>
      <c r="C44" s="55">
        <v>28019</v>
      </c>
      <c r="D44" s="56">
        <v>15167</v>
      </c>
      <c r="E44" s="57"/>
      <c r="F44" s="58">
        <v>736</v>
      </c>
      <c r="G44" s="56">
        <v>640</v>
      </c>
      <c r="H44" s="56">
        <v>376</v>
      </c>
      <c r="I44" s="57"/>
      <c r="J44" s="58">
        <v>26431</v>
      </c>
      <c r="K44" s="47">
        <f t="shared" si="0"/>
        <v>94.332417288268672</v>
      </c>
      <c r="L44" s="59">
        <v>316</v>
      </c>
      <c r="M44" s="60">
        <v>40</v>
      </c>
      <c r="N44" s="60">
        <v>6</v>
      </c>
      <c r="O44" s="62"/>
      <c r="P44" s="220"/>
      <c r="Q44" s="223"/>
      <c r="R44" s="53"/>
      <c r="S44" s="54">
        <v>0</v>
      </c>
    </row>
    <row r="45" spans="1:19" ht="22.5" customHeight="1">
      <c r="A45" s="216" t="s">
        <v>74</v>
      </c>
      <c r="B45" s="217"/>
      <c r="C45" s="63">
        <v>213646</v>
      </c>
      <c r="D45" s="64">
        <v>41899</v>
      </c>
      <c r="E45" s="65">
        <v>1125</v>
      </c>
      <c r="F45" s="66">
        <v>6358</v>
      </c>
      <c r="G45" s="64">
        <v>4470</v>
      </c>
      <c r="H45" s="64">
        <v>1724</v>
      </c>
      <c r="I45" s="65">
        <v>84</v>
      </c>
      <c r="J45" s="66">
        <v>138230</v>
      </c>
      <c r="K45" s="67">
        <f t="shared" si="0"/>
        <v>64.700485850425466</v>
      </c>
      <c r="L45" s="68">
        <v>3451</v>
      </c>
      <c r="M45" s="69">
        <v>63</v>
      </c>
      <c r="N45" s="69">
        <v>11</v>
      </c>
      <c r="O45" s="61">
        <f>(C45+C46)/S45</f>
        <v>5.5866832021895316</v>
      </c>
      <c r="P45" s="218"/>
      <c r="Q45" s="221"/>
      <c r="R45" s="53"/>
      <c r="S45" s="70">
        <v>46768</v>
      </c>
    </row>
    <row r="46" spans="1:19" ht="22.5" customHeight="1">
      <c r="A46" s="71"/>
      <c r="B46" s="72" t="s">
        <v>75</v>
      </c>
      <c r="C46" s="91">
        <v>47632</v>
      </c>
      <c r="D46" s="92">
        <v>6998</v>
      </c>
      <c r="E46" s="93">
        <v>24</v>
      </c>
      <c r="F46" s="94">
        <v>350</v>
      </c>
      <c r="G46" s="92">
        <v>32</v>
      </c>
      <c r="H46" s="92">
        <v>71</v>
      </c>
      <c r="I46" s="93"/>
      <c r="J46" s="94">
        <v>42220</v>
      </c>
      <c r="K46" s="95">
        <f t="shared" si="0"/>
        <v>88.63789049378569</v>
      </c>
      <c r="L46" s="96">
        <v>1</v>
      </c>
      <c r="M46" s="97">
        <v>8</v>
      </c>
      <c r="N46" s="97">
        <v>2</v>
      </c>
      <c r="O46" s="62"/>
      <c r="P46" s="220"/>
      <c r="Q46" s="223"/>
      <c r="R46" s="53"/>
      <c r="S46" s="98">
        <v>0</v>
      </c>
    </row>
    <row r="47" spans="1:19" ht="22.5" customHeight="1">
      <c r="A47" s="208" t="s">
        <v>76</v>
      </c>
      <c r="B47" s="209"/>
      <c r="C47" s="55">
        <v>211758</v>
      </c>
      <c r="D47" s="56">
        <v>55269</v>
      </c>
      <c r="E47" s="57" t="s">
        <v>25</v>
      </c>
      <c r="F47" s="58">
        <v>5001</v>
      </c>
      <c r="G47" s="56">
        <v>4807</v>
      </c>
      <c r="H47" s="56">
        <v>1097</v>
      </c>
      <c r="I47" s="57" t="s">
        <v>25</v>
      </c>
      <c r="J47" s="58">
        <v>130524</v>
      </c>
      <c r="K47" s="47">
        <f t="shared" si="0"/>
        <v>61.638285212365062</v>
      </c>
      <c r="L47" s="59">
        <v>3607</v>
      </c>
      <c r="M47" s="60">
        <v>77</v>
      </c>
      <c r="N47" s="60">
        <v>11</v>
      </c>
      <c r="O47" s="100">
        <f>C47/S47</f>
        <v>4.3981556483269983</v>
      </c>
      <c r="P47" s="101"/>
      <c r="Q47" s="102"/>
      <c r="R47" s="53"/>
      <c r="S47" s="54">
        <v>48147</v>
      </c>
    </row>
    <row r="48" spans="1:19" ht="22.5" customHeight="1">
      <c r="A48" s="208" t="s">
        <v>77</v>
      </c>
      <c r="B48" s="209"/>
      <c r="C48" s="55">
        <v>192780</v>
      </c>
      <c r="D48" s="56">
        <v>45359</v>
      </c>
      <c r="E48" s="57">
        <v>848</v>
      </c>
      <c r="F48" s="58">
        <v>5211</v>
      </c>
      <c r="G48" s="56">
        <v>4508</v>
      </c>
      <c r="H48" s="56">
        <v>1323</v>
      </c>
      <c r="I48" s="57">
        <v>0</v>
      </c>
      <c r="J48" s="58">
        <v>101569</v>
      </c>
      <c r="K48" s="47">
        <f t="shared" si="0"/>
        <v>52.686482000207491</v>
      </c>
      <c r="L48" s="59">
        <v>437</v>
      </c>
      <c r="M48" s="60">
        <v>87</v>
      </c>
      <c r="N48" s="60">
        <v>10</v>
      </c>
      <c r="O48" s="100">
        <f>C48/S48</f>
        <v>4.8085605248060661</v>
      </c>
      <c r="P48" s="101"/>
      <c r="Q48" s="102"/>
      <c r="R48" s="53"/>
      <c r="S48" s="54">
        <v>40091</v>
      </c>
    </row>
    <row r="49" spans="1:19" ht="22.5" customHeight="1">
      <c r="A49" s="208" t="s">
        <v>78</v>
      </c>
      <c r="B49" s="209"/>
      <c r="C49" s="55">
        <v>223785</v>
      </c>
      <c r="D49" s="56">
        <v>61859</v>
      </c>
      <c r="E49" s="57" t="s">
        <v>26</v>
      </c>
      <c r="F49" s="58">
        <v>3164</v>
      </c>
      <c r="G49" s="56">
        <v>2578</v>
      </c>
      <c r="H49" s="56">
        <v>804</v>
      </c>
      <c r="I49" s="57" t="s">
        <v>26</v>
      </c>
      <c r="J49" s="58">
        <v>131903</v>
      </c>
      <c r="K49" s="47">
        <f t="shared" si="0"/>
        <v>58.941841499653677</v>
      </c>
      <c r="L49" s="59">
        <v>2174</v>
      </c>
      <c r="M49" s="60">
        <v>116</v>
      </c>
      <c r="N49" s="60">
        <v>20</v>
      </c>
      <c r="O49" s="61">
        <f>(C49+C50)/S49</f>
        <v>4.8733543307086613</v>
      </c>
      <c r="P49" s="218"/>
      <c r="Q49" s="221"/>
      <c r="R49" s="53"/>
      <c r="S49" s="54">
        <v>63500</v>
      </c>
    </row>
    <row r="50" spans="1:19" ht="22.5" customHeight="1">
      <c r="A50" s="208" t="s">
        <v>79</v>
      </c>
      <c r="B50" s="209"/>
      <c r="C50" s="55">
        <v>85673</v>
      </c>
      <c r="D50" s="56">
        <v>23918</v>
      </c>
      <c r="E50" s="57"/>
      <c r="F50" s="58">
        <v>1531</v>
      </c>
      <c r="G50" s="56">
        <v>1264</v>
      </c>
      <c r="H50" s="56">
        <v>497</v>
      </c>
      <c r="I50" s="57"/>
      <c r="J50" s="58">
        <v>67185</v>
      </c>
      <c r="K50" s="47">
        <f t="shared" si="0"/>
        <v>78.420272431221036</v>
      </c>
      <c r="L50" s="59">
        <v>2671</v>
      </c>
      <c r="M50" s="60">
        <v>17</v>
      </c>
      <c r="N50" s="60">
        <v>7</v>
      </c>
      <c r="O50" s="62"/>
      <c r="P50" s="220"/>
      <c r="Q50" s="223"/>
      <c r="R50" s="53"/>
      <c r="S50" s="54">
        <v>0</v>
      </c>
    </row>
    <row r="51" spans="1:19" ht="22.5" customHeight="1">
      <c r="A51" s="216" t="s">
        <v>80</v>
      </c>
      <c r="B51" s="217"/>
      <c r="C51" s="63">
        <v>166073</v>
      </c>
      <c r="D51" s="64">
        <v>46282</v>
      </c>
      <c r="E51" s="65">
        <v>675</v>
      </c>
      <c r="F51" s="66">
        <v>3570</v>
      </c>
      <c r="G51" s="64">
        <v>3278</v>
      </c>
      <c r="H51" s="64">
        <v>1257</v>
      </c>
      <c r="I51" s="65">
        <v>1</v>
      </c>
      <c r="J51" s="66">
        <v>100060</v>
      </c>
      <c r="K51" s="67">
        <f t="shared" si="0"/>
        <v>60.250612682374616</v>
      </c>
      <c r="L51" s="68">
        <v>3417</v>
      </c>
      <c r="M51" s="69">
        <v>110</v>
      </c>
      <c r="N51" s="69">
        <v>11</v>
      </c>
      <c r="O51" s="61">
        <f>(C51+C52+C53)/S51</f>
        <v>5.8117559523809526</v>
      </c>
      <c r="P51" s="218"/>
      <c r="Q51" s="221"/>
      <c r="R51" s="53"/>
      <c r="S51" s="70">
        <v>30912</v>
      </c>
    </row>
    <row r="52" spans="1:19" ht="22.5" customHeight="1">
      <c r="A52" s="71"/>
      <c r="B52" s="72" t="s">
        <v>81</v>
      </c>
      <c r="C52" s="73">
        <v>6744</v>
      </c>
      <c r="D52" s="74">
        <v>4912</v>
      </c>
      <c r="E52" s="75">
        <v>3</v>
      </c>
      <c r="F52" s="76">
        <v>86</v>
      </c>
      <c r="G52" s="74">
        <v>53</v>
      </c>
      <c r="H52" s="74">
        <v>66</v>
      </c>
      <c r="I52" s="75">
        <v>0</v>
      </c>
      <c r="J52" s="76">
        <v>6744</v>
      </c>
      <c r="K52" s="77">
        <f t="shared" si="0"/>
        <v>100</v>
      </c>
      <c r="L52" s="78">
        <v>105</v>
      </c>
      <c r="M52" s="79">
        <v>10</v>
      </c>
      <c r="N52" s="79">
        <v>0</v>
      </c>
      <c r="O52" s="80"/>
      <c r="P52" s="219"/>
      <c r="Q52" s="222"/>
      <c r="R52" s="53"/>
      <c r="S52" s="81">
        <v>0</v>
      </c>
    </row>
    <row r="53" spans="1:19" ht="22.5" customHeight="1">
      <c r="A53" s="71"/>
      <c r="B53" s="72" t="s">
        <v>82</v>
      </c>
      <c r="C53" s="91">
        <v>6836</v>
      </c>
      <c r="D53" s="92">
        <v>4832</v>
      </c>
      <c r="E53" s="93">
        <v>1</v>
      </c>
      <c r="F53" s="94">
        <v>82</v>
      </c>
      <c r="G53" s="92">
        <v>49</v>
      </c>
      <c r="H53" s="92">
        <v>67</v>
      </c>
      <c r="I53" s="93">
        <v>0</v>
      </c>
      <c r="J53" s="94">
        <v>6836</v>
      </c>
      <c r="K53" s="95">
        <f t="shared" si="0"/>
        <v>100</v>
      </c>
      <c r="L53" s="96">
        <v>135</v>
      </c>
      <c r="M53" s="97">
        <v>7</v>
      </c>
      <c r="N53" s="97">
        <v>0</v>
      </c>
      <c r="O53" s="62"/>
      <c r="P53" s="220"/>
      <c r="Q53" s="223"/>
      <c r="R53" s="53"/>
      <c r="S53" s="98">
        <v>0</v>
      </c>
    </row>
    <row r="54" spans="1:19" ht="22.5" customHeight="1">
      <c r="A54" s="216" t="s">
        <v>83</v>
      </c>
      <c r="B54" s="217"/>
      <c r="C54" s="63">
        <v>245945</v>
      </c>
      <c r="D54" s="64">
        <v>55438</v>
      </c>
      <c r="E54" s="65" t="s">
        <v>26</v>
      </c>
      <c r="F54" s="66">
        <v>3957</v>
      </c>
      <c r="G54" s="64">
        <v>3267</v>
      </c>
      <c r="H54" s="64">
        <v>832</v>
      </c>
      <c r="I54" s="65" t="s">
        <v>26</v>
      </c>
      <c r="J54" s="66">
        <v>87858</v>
      </c>
      <c r="K54" s="67">
        <f t="shared" si="0"/>
        <v>35.722620911179334</v>
      </c>
      <c r="L54" s="68">
        <v>513</v>
      </c>
      <c r="M54" s="69">
        <v>48</v>
      </c>
      <c r="N54" s="69">
        <v>12</v>
      </c>
      <c r="O54" s="61">
        <f>(C54+C55+C56+C57)/S54</f>
        <v>7.2123519458544836</v>
      </c>
      <c r="P54" s="218"/>
      <c r="Q54" s="221"/>
      <c r="R54" s="53"/>
      <c r="S54" s="70">
        <v>40188</v>
      </c>
    </row>
    <row r="55" spans="1:19" ht="22.5" customHeight="1">
      <c r="A55" s="71"/>
      <c r="B55" s="72" t="s">
        <v>84</v>
      </c>
      <c r="C55" s="73">
        <v>9097</v>
      </c>
      <c r="D55" s="74">
        <v>5250</v>
      </c>
      <c r="E55" s="75" t="s">
        <v>26</v>
      </c>
      <c r="F55" s="76">
        <v>139</v>
      </c>
      <c r="G55" s="74">
        <v>105</v>
      </c>
      <c r="H55" s="74">
        <v>40</v>
      </c>
      <c r="I55" s="75" t="s">
        <v>26</v>
      </c>
      <c r="J55" s="76">
        <v>7091</v>
      </c>
      <c r="K55" s="77">
        <f t="shared" si="0"/>
        <v>77.948774321204795</v>
      </c>
      <c r="L55" s="78">
        <v>2</v>
      </c>
      <c r="M55" s="79">
        <v>2</v>
      </c>
      <c r="N55" s="79">
        <v>0</v>
      </c>
      <c r="O55" s="80"/>
      <c r="P55" s="219"/>
      <c r="Q55" s="222"/>
      <c r="R55" s="53"/>
      <c r="S55" s="81">
        <v>0</v>
      </c>
    </row>
    <row r="56" spans="1:19" ht="22.5" customHeight="1">
      <c r="A56" s="71"/>
      <c r="B56" s="72" t="s">
        <v>85</v>
      </c>
      <c r="C56" s="82">
        <v>7627</v>
      </c>
      <c r="D56" s="83">
        <v>4788</v>
      </c>
      <c r="E56" s="84" t="s">
        <v>26</v>
      </c>
      <c r="F56" s="85">
        <v>153</v>
      </c>
      <c r="G56" s="83">
        <v>109</v>
      </c>
      <c r="H56" s="83">
        <v>77</v>
      </c>
      <c r="I56" s="84" t="s">
        <v>26</v>
      </c>
      <c r="J56" s="85">
        <v>5825</v>
      </c>
      <c r="K56" s="86">
        <f t="shared" si="0"/>
        <v>76.373410253048377</v>
      </c>
      <c r="L56" s="87">
        <v>585</v>
      </c>
      <c r="M56" s="88">
        <v>2</v>
      </c>
      <c r="N56" s="88">
        <v>0</v>
      </c>
      <c r="O56" s="80"/>
      <c r="P56" s="219"/>
      <c r="Q56" s="222"/>
      <c r="R56" s="53"/>
      <c r="S56" s="89">
        <v>0</v>
      </c>
    </row>
    <row r="57" spans="1:19" ht="22.5" customHeight="1">
      <c r="A57" s="90"/>
      <c r="B57" s="72" t="s">
        <v>86</v>
      </c>
      <c r="C57" s="91">
        <v>27181</v>
      </c>
      <c r="D57" s="92">
        <v>9512</v>
      </c>
      <c r="E57" s="93" t="s">
        <v>26</v>
      </c>
      <c r="F57" s="94">
        <v>417</v>
      </c>
      <c r="G57" s="92">
        <v>355</v>
      </c>
      <c r="H57" s="92">
        <v>239</v>
      </c>
      <c r="I57" s="93" t="s">
        <v>26</v>
      </c>
      <c r="J57" s="94">
        <v>12605</v>
      </c>
      <c r="K57" s="95">
        <f t="shared" si="0"/>
        <v>46.374305581104444</v>
      </c>
      <c r="L57" s="96">
        <v>3</v>
      </c>
      <c r="M57" s="97">
        <v>3</v>
      </c>
      <c r="N57" s="97">
        <v>0</v>
      </c>
      <c r="O57" s="62"/>
      <c r="P57" s="220"/>
      <c r="Q57" s="223"/>
      <c r="R57" s="53"/>
      <c r="S57" s="98">
        <v>0</v>
      </c>
    </row>
    <row r="58" spans="1:19" ht="22.5" customHeight="1">
      <c r="A58" s="208" t="s">
        <v>87</v>
      </c>
      <c r="B58" s="209"/>
      <c r="C58" s="55">
        <v>164920</v>
      </c>
      <c r="D58" s="56">
        <v>42629</v>
      </c>
      <c r="E58" s="57">
        <v>533</v>
      </c>
      <c r="F58" s="58">
        <v>3428</v>
      </c>
      <c r="G58" s="56">
        <v>3047</v>
      </c>
      <c r="H58" s="56">
        <v>1267</v>
      </c>
      <c r="I58" s="57">
        <v>4</v>
      </c>
      <c r="J58" s="58">
        <v>116965</v>
      </c>
      <c r="K58" s="47">
        <f t="shared" si="0"/>
        <v>70.92226534077129</v>
      </c>
      <c r="L58" s="59">
        <v>2562</v>
      </c>
      <c r="M58" s="60">
        <v>48</v>
      </c>
      <c r="N58" s="60">
        <v>10</v>
      </c>
      <c r="O58" s="100">
        <f>C58/S58</f>
        <v>6.7924217462932459</v>
      </c>
      <c r="P58" s="101"/>
      <c r="Q58" s="102"/>
      <c r="R58" s="53"/>
      <c r="S58" s="54">
        <v>24280</v>
      </c>
    </row>
    <row r="59" spans="1:19" ht="22.5" customHeight="1">
      <c r="A59" s="208" t="s">
        <v>88</v>
      </c>
      <c r="B59" s="209"/>
      <c r="C59" s="120">
        <v>139102</v>
      </c>
      <c r="D59" s="56">
        <v>33203</v>
      </c>
      <c r="E59" s="57">
        <v>353</v>
      </c>
      <c r="F59" s="58">
        <v>5195</v>
      </c>
      <c r="G59" s="56">
        <v>1779</v>
      </c>
      <c r="H59" s="56">
        <v>2219</v>
      </c>
      <c r="I59" s="57">
        <v>0</v>
      </c>
      <c r="J59" s="58">
        <v>89818</v>
      </c>
      <c r="K59" s="47">
        <f t="shared" si="0"/>
        <v>64.569883970036386</v>
      </c>
      <c r="L59" s="59">
        <v>3609</v>
      </c>
      <c r="M59" s="60">
        <v>52</v>
      </c>
      <c r="N59" s="60">
        <v>7</v>
      </c>
      <c r="O59" s="100">
        <f>C59/S59</f>
        <v>7.8376155059725043</v>
      </c>
      <c r="P59" s="101"/>
      <c r="Q59" s="102"/>
      <c r="R59" s="53"/>
      <c r="S59" s="54">
        <v>17748</v>
      </c>
    </row>
    <row r="60" spans="1:19" ht="22.5" customHeight="1">
      <c r="A60" s="208" t="s">
        <v>89</v>
      </c>
      <c r="B60" s="209"/>
      <c r="C60" s="55">
        <v>211427</v>
      </c>
      <c r="D60" s="56">
        <v>83245</v>
      </c>
      <c r="E60" s="57">
        <v>880</v>
      </c>
      <c r="F60" s="58">
        <v>5352</v>
      </c>
      <c r="G60" s="56">
        <v>4560</v>
      </c>
      <c r="H60" s="56">
        <v>1518</v>
      </c>
      <c r="I60" s="57">
        <v>1</v>
      </c>
      <c r="J60" s="58">
        <v>153084</v>
      </c>
      <c r="K60" s="47">
        <f t="shared" si="0"/>
        <v>72.405132740851457</v>
      </c>
      <c r="L60" s="59">
        <v>3993</v>
      </c>
      <c r="M60" s="60">
        <v>114</v>
      </c>
      <c r="N60" s="60">
        <v>9</v>
      </c>
      <c r="O60" s="100">
        <f>C60/S60</f>
        <v>3.8531646953764285</v>
      </c>
      <c r="P60" s="101"/>
      <c r="Q60" s="102"/>
      <c r="R60" s="53"/>
      <c r="S60" s="54">
        <v>54871</v>
      </c>
    </row>
    <row r="61" spans="1:19" ht="22.5" customHeight="1">
      <c r="A61" s="216" t="s">
        <v>90</v>
      </c>
      <c r="B61" s="217"/>
      <c r="C61" s="63">
        <v>435858</v>
      </c>
      <c r="D61" s="64">
        <v>94673</v>
      </c>
      <c r="E61" s="65">
        <v>4625</v>
      </c>
      <c r="F61" s="66">
        <v>7965</v>
      </c>
      <c r="G61" s="64">
        <v>6950</v>
      </c>
      <c r="H61" s="64">
        <v>2534</v>
      </c>
      <c r="I61" s="65">
        <v>29</v>
      </c>
      <c r="J61" s="66">
        <v>206019</v>
      </c>
      <c r="K61" s="121">
        <f t="shared" si="0"/>
        <v>47.267458667731233</v>
      </c>
      <c r="L61" s="68">
        <v>5034</v>
      </c>
      <c r="M61" s="69">
        <v>415</v>
      </c>
      <c r="N61" s="69">
        <v>20</v>
      </c>
      <c r="O61" s="61">
        <f>(C61+C62+C63+C64+C65+C66+C67+C68+C69)/S61</f>
        <v>8.1628656042010128</v>
      </c>
      <c r="P61" s="218"/>
      <c r="Q61" s="221"/>
      <c r="R61" s="53"/>
      <c r="S61" s="70">
        <v>65508</v>
      </c>
    </row>
    <row r="62" spans="1:19" ht="22.5" customHeight="1">
      <c r="A62" s="71"/>
      <c r="B62" s="72" t="s">
        <v>91</v>
      </c>
      <c r="C62" s="82">
        <v>33869</v>
      </c>
      <c r="D62" s="83">
        <v>13254</v>
      </c>
      <c r="E62" s="84">
        <v>315</v>
      </c>
      <c r="F62" s="85">
        <v>2084</v>
      </c>
      <c r="G62" s="83">
        <v>1990</v>
      </c>
      <c r="H62" s="83">
        <v>828</v>
      </c>
      <c r="I62" s="84">
        <v>3</v>
      </c>
      <c r="J62" s="85">
        <v>33869</v>
      </c>
      <c r="K62" s="86">
        <f t="shared" si="0"/>
        <v>100</v>
      </c>
      <c r="L62" s="87"/>
      <c r="M62" s="88"/>
      <c r="N62" s="88">
        <v>7</v>
      </c>
      <c r="O62" s="80"/>
      <c r="P62" s="219"/>
      <c r="Q62" s="222"/>
      <c r="R62" s="53"/>
      <c r="S62" s="89">
        <v>0</v>
      </c>
    </row>
    <row r="63" spans="1:19" ht="22.5" customHeight="1">
      <c r="A63" s="122"/>
      <c r="B63" s="72" t="s">
        <v>92</v>
      </c>
      <c r="C63" s="73">
        <v>8545</v>
      </c>
      <c r="D63" s="74">
        <v>3842</v>
      </c>
      <c r="E63" s="75">
        <v>3</v>
      </c>
      <c r="F63" s="76">
        <v>441</v>
      </c>
      <c r="G63" s="74">
        <v>412</v>
      </c>
      <c r="H63" s="74">
        <v>157</v>
      </c>
      <c r="I63" s="75">
        <v>0</v>
      </c>
      <c r="J63" s="76">
        <v>8545</v>
      </c>
      <c r="K63" s="77">
        <f t="shared" si="0"/>
        <v>100</v>
      </c>
      <c r="L63" s="78"/>
      <c r="M63" s="79"/>
      <c r="N63" s="79">
        <v>0</v>
      </c>
      <c r="O63" s="80"/>
      <c r="P63" s="219"/>
      <c r="Q63" s="222"/>
      <c r="R63" s="53"/>
      <c r="S63" s="81">
        <v>0</v>
      </c>
    </row>
    <row r="64" spans="1:19" ht="22.5" customHeight="1">
      <c r="A64" s="71"/>
      <c r="B64" s="72" t="s">
        <v>93</v>
      </c>
      <c r="C64" s="82">
        <v>6427</v>
      </c>
      <c r="D64" s="83">
        <v>3095</v>
      </c>
      <c r="E64" s="84">
        <v>4</v>
      </c>
      <c r="F64" s="85">
        <v>353</v>
      </c>
      <c r="G64" s="83">
        <v>339</v>
      </c>
      <c r="H64" s="83">
        <v>102</v>
      </c>
      <c r="I64" s="84">
        <v>0</v>
      </c>
      <c r="J64" s="85">
        <v>6427</v>
      </c>
      <c r="K64" s="86">
        <f t="shared" si="0"/>
        <v>100</v>
      </c>
      <c r="L64" s="87"/>
      <c r="M64" s="88"/>
      <c r="N64" s="88">
        <v>0</v>
      </c>
      <c r="O64" s="80"/>
      <c r="P64" s="219"/>
      <c r="Q64" s="222"/>
      <c r="R64" s="53"/>
      <c r="S64" s="89">
        <v>0</v>
      </c>
    </row>
    <row r="65" spans="1:19" ht="22.5" customHeight="1">
      <c r="A65" s="71"/>
      <c r="B65" s="72" t="s">
        <v>94</v>
      </c>
      <c r="C65" s="73">
        <v>9278</v>
      </c>
      <c r="D65" s="74">
        <v>4080</v>
      </c>
      <c r="E65" s="75">
        <v>10</v>
      </c>
      <c r="F65" s="76">
        <v>619</v>
      </c>
      <c r="G65" s="74">
        <v>596</v>
      </c>
      <c r="H65" s="74">
        <v>261</v>
      </c>
      <c r="I65" s="75">
        <v>0</v>
      </c>
      <c r="J65" s="76">
        <v>9278</v>
      </c>
      <c r="K65" s="77">
        <f t="shared" si="0"/>
        <v>100</v>
      </c>
      <c r="L65" s="78"/>
      <c r="M65" s="79"/>
      <c r="N65" s="79">
        <v>0</v>
      </c>
      <c r="O65" s="80"/>
      <c r="P65" s="219"/>
      <c r="Q65" s="222"/>
      <c r="R65" s="53"/>
      <c r="S65" s="81">
        <v>0</v>
      </c>
    </row>
    <row r="66" spans="1:19" ht="22.5" customHeight="1">
      <c r="A66" s="71"/>
      <c r="B66" s="110" t="s">
        <v>95</v>
      </c>
      <c r="C66" s="82">
        <v>8819</v>
      </c>
      <c r="D66" s="83">
        <v>4666</v>
      </c>
      <c r="E66" s="84">
        <v>9</v>
      </c>
      <c r="F66" s="85">
        <v>434</v>
      </c>
      <c r="G66" s="83">
        <v>415</v>
      </c>
      <c r="H66" s="83">
        <v>182</v>
      </c>
      <c r="I66" s="84">
        <v>0</v>
      </c>
      <c r="J66" s="85">
        <v>8819</v>
      </c>
      <c r="K66" s="86">
        <f t="shared" si="0"/>
        <v>100</v>
      </c>
      <c r="L66" s="87"/>
      <c r="M66" s="88"/>
      <c r="N66" s="88">
        <v>0</v>
      </c>
      <c r="O66" s="80"/>
      <c r="P66" s="219"/>
      <c r="Q66" s="222"/>
      <c r="R66" s="53"/>
      <c r="S66" s="89">
        <v>0</v>
      </c>
    </row>
    <row r="67" spans="1:19" ht="22.5" customHeight="1">
      <c r="A67" s="71"/>
      <c r="B67" s="110" t="s">
        <v>96</v>
      </c>
      <c r="C67" s="82">
        <v>8527</v>
      </c>
      <c r="D67" s="83">
        <v>3771</v>
      </c>
      <c r="E67" s="84">
        <v>10</v>
      </c>
      <c r="F67" s="85">
        <v>468</v>
      </c>
      <c r="G67" s="83">
        <v>435</v>
      </c>
      <c r="H67" s="83">
        <v>194</v>
      </c>
      <c r="I67" s="84">
        <v>0</v>
      </c>
      <c r="J67" s="85">
        <v>8527</v>
      </c>
      <c r="K67" s="86">
        <f t="shared" si="0"/>
        <v>100</v>
      </c>
      <c r="L67" s="87"/>
      <c r="M67" s="88"/>
      <c r="N67" s="88">
        <v>0</v>
      </c>
      <c r="O67" s="80"/>
      <c r="P67" s="219"/>
      <c r="Q67" s="222"/>
      <c r="R67" s="53"/>
      <c r="S67" s="81">
        <v>0</v>
      </c>
    </row>
    <row r="68" spans="1:19" ht="22.5" customHeight="1">
      <c r="A68" s="71"/>
      <c r="B68" s="111" t="s">
        <v>97</v>
      </c>
      <c r="C68" s="112">
        <v>8641</v>
      </c>
      <c r="D68" s="113">
        <v>4139</v>
      </c>
      <c r="E68" s="114">
        <v>4</v>
      </c>
      <c r="F68" s="115">
        <v>581</v>
      </c>
      <c r="G68" s="113">
        <v>560</v>
      </c>
      <c r="H68" s="113">
        <v>221</v>
      </c>
      <c r="I68" s="114">
        <v>0</v>
      </c>
      <c r="J68" s="115">
        <v>8641</v>
      </c>
      <c r="K68" s="116">
        <f t="shared" si="0"/>
        <v>100</v>
      </c>
      <c r="L68" s="117"/>
      <c r="M68" s="118"/>
      <c r="N68" s="118">
        <v>0</v>
      </c>
      <c r="O68" s="80"/>
      <c r="P68" s="219"/>
      <c r="Q68" s="222"/>
      <c r="R68" s="53"/>
      <c r="S68" s="89">
        <v>0</v>
      </c>
    </row>
    <row r="69" spans="1:19" ht="22.5" customHeight="1">
      <c r="A69" s="90"/>
      <c r="B69" s="123" t="s">
        <v>98</v>
      </c>
      <c r="C69" s="91">
        <v>14769</v>
      </c>
      <c r="D69" s="92">
        <v>5035</v>
      </c>
      <c r="E69" s="93">
        <v>56</v>
      </c>
      <c r="F69" s="124">
        <v>418</v>
      </c>
      <c r="G69" s="92">
        <v>387</v>
      </c>
      <c r="H69" s="92">
        <v>130</v>
      </c>
      <c r="I69" s="93">
        <v>0</v>
      </c>
      <c r="J69" s="94">
        <v>14769</v>
      </c>
      <c r="K69" s="95">
        <f t="shared" si="0"/>
        <v>100</v>
      </c>
      <c r="L69" s="96"/>
      <c r="M69" s="97"/>
      <c r="N69" s="97">
        <v>2</v>
      </c>
      <c r="O69" s="62"/>
      <c r="P69" s="220"/>
      <c r="Q69" s="223"/>
      <c r="R69" s="53"/>
      <c r="S69" s="98">
        <v>0</v>
      </c>
    </row>
    <row r="70" spans="1:19" ht="22.5" customHeight="1">
      <c r="A70" s="224" t="s">
        <v>99</v>
      </c>
      <c r="B70" s="225"/>
      <c r="C70" s="103">
        <v>199648</v>
      </c>
      <c r="D70" s="104">
        <v>56718</v>
      </c>
      <c r="E70" s="105">
        <v>1475</v>
      </c>
      <c r="F70" s="106">
        <v>4701</v>
      </c>
      <c r="G70" s="104">
        <v>4539</v>
      </c>
      <c r="H70" s="104">
        <v>1583</v>
      </c>
      <c r="I70" s="105">
        <v>2</v>
      </c>
      <c r="J70" s="106">
        <v>139001</v>
      </c>
      <c r="K70" s="67">
        <f t="shared" si="0"/>
        <v>69.623036544317998</v>
      </c>
      <c r="L70" s="107">
        <v>5428</v>
      </c>
      <c r="M70" s="108">
        <v>71</v>
      </c>
      <c r="N70" s="108">
        <v>13</v>
      </c>
      <c r="O70" s="80">
        <f>(C70+C71+C72+C73+C74)/S70</f>
        <v>4.5464845568834393</v>
      </c>
      <c r="P70" s="219"/>
      <c r="Q70" s="222"/>
      <c r="R70" s="53"/>
      <c r="S70" s="70">
        <v>96645</v>
      </c>
    </row>
    <row r="71" spans="1:19" ht="22.5" customHeight="1">
      <c r="A71" s="71"/>
      <c r="B71" s="72" t="s">
        <v>100</v>
      </c>
      <c r="C71" s="91">
        <v>28367</v>
      </c>
      <c r="D71" s="92">
        <v>9917</v>
      </c>
      <c r="E71" s="93"/>
      <c r="F71" s="94">
        <v>984</v>
      </c>
      <c r="G71" s="92">
        <v>970</v>
      </c>
      <c r="H71" s="92">
        <v>295</v>
      </c>
      <c r="I71" s="93"/>
      <c r="J71" s="94">
        <v>24166</v>
      </c>
      <c r="K71" s="95">
        <f t="shared" ref="K71:K96" si="1">J71/C71*100</f>
        <v>85.190538301547576</v>
      </c>
      <c r="L71" s="96">
        <v>1186</v>
      </c>
      <c r="M71" s="97">
        <v>11</v>
      </c>
      <c r="N71" s="97">
        <v>6</v>
      </c>
      <c r="O71" s="80"/>
      <c r="P71" s="219"/>
      <c r="Q71" s="222"/>
      <c r="R71" s="53"/>
      <c r="S71" s="98">
        <v>0</v>
      </c>
    </row>
    <row r="72" spans="1:19" ht="22.5" customHeight="1">
      <c r="A72" s="208" t="s">
        <v>101</v>
      </c>
      <c r="B72" s="209"/>
      <c r="C72" s="55">
        <v>72258</v>
      </c>
      <c r="D72" s="56">
        <v>29136</v>
      </c>
      <c r="E72" s="57">
        <v>148</v>
      </c>
      <c r="F72" s="58">
        <v>2267</v>
      </c>
      <c r="G72" s="56">
        <v>2211</v>
      </c>
      <c r="H72" s="56">
        <v>978</v>
      </c>
      <c r="I72" s="57">
        <v>0</v>
      </c>
      <c r="J72" s="58">
        <v>54554</v>
      </c>
      <c r="K72" s="47">
        <f t="shared" si="1"/>
        <v>75.498906695452405</v>
      </c>
      <c r="L72" s="59">
        <v>2009</v>
      </c>
      <c r="M72" s="60">
        <v>26</v>
      </c>
      <c r="N72" s="60">
        <v>8</v>
      </c>
      <c r="O72" s="80"/>
      <c r="P72" s="219"/>
      <c r="Q72" s="222"/>
      <c r="R72" s="53"/>
      <c r="S72" s="54">
        <v>0</v>
      </c>
    </row>
    <row r="73" spans="1:19" ht="22.5" customHeight="1">
      <c r="A73" s="208" t="s">
        <v>102</v>
      </c>
      <c r="B73" s="209"/>
      <c r="C73" s="55">
        <v>76776</v>
      </c>
      <c r="D73" s="56">
        <v>29227</v>
      </c>
      <c r="E73" s="57">
        <v>471</v>
      </c>
      <c r="F73" s="58">
        <v>2217</v>
      </c>
      <c r="G73" s="56">
        <v>2164</v>
      </c>
      <c r="H73" s="56">
        <v>832</v>
      </c>
      <c r="I73" s="57">
        <v>0</v>
      </c>
      <c r="J73" s="58">
        <v>61801</v>
      </c>
      <c r="K73" s="47">
        <f t="shared" si="1"/>
        <v>80.495206835469418</v>
      </c>
      <c r="L73" s="59">
        <v>3023</v>
      </c>
      <c r="M73" s="60">
        <v>38</v>
      </c>
      <c r="N73" s="60">
        <v>11</v>
      </c>
      <c r="O73" s="80"/>
      <c r="P73" s="219"/>
      <c r="Q73" s="222"/>
      <c r="R73" s="53"/>
      <c r="S73" s="54">
        <v>0</v>
      </c>
    </row>
    <row r="74" spans="1:19" ht="22.5" customHeight="1">
      <c r="A74" s="208" t="s">
        <v>103</v>
      </c>
      <c r="B74" s="209"/>
      <c r="C74" s="55">
        <v>62346</v>
      </c>
      <c r="D74" s="56">
        <v>24959</v>
      </c>
      <c r="E74" s="57">
        <v>48</v>
      </c>
      <c r="F74" s="58">
        <v>1771</v>
      </c>
      <c r="G74" s="56">
        <v>1731</v>
      </c>
      <c r="H74" s="56">
        <v>854</v>
      </c>
      <c r="I74" s="57">
        <v>0</v>
      </c>
      <c r="J74" s="58">
        <v>50638</v>
      </c>
      <c r="K74" s="47">
        <f t="shared" si="1"/>
        <v>81.220928367497507</v>
      </c>
      <c r="L74" s="59">
        <v>2545</v>
      </c>
      <c r="M74" s="60">
        <v>21</v>
      </c>
      <c r="N74" s="60">
        <v>6</v>
      </c>
      <c r="O74" s="62"/>
      <c r="P74" s="220"/>
      <c r="Q74" s="223"/>
      <c r="R74" s="53"/>
      <c r="S74" s="54">
        <v>0</v>
      </c>
    </row>
    <row r="75" spans="1:19" ht="22.5" customHeight="1">
      <c r="A75" s="216" t="s">
        <v>104</v>
      </c>
      <c r="B75" s="217"/>
      <c r="C75" s="63">
        <v>128960</v>
      </c>
      <c r="D75" s="64">
        <v>37604</v>
      </c>
      <c r="E75" s="65">
        <v>387</v>
      </c>
      <c r="F75" s="66">
        <v>2696</v>
      </c>
      <c r="G75" s="64">
        <v>2311</v>
      </c>
      <c r="H75" s="64">
        <v>979</v>
      </c>
      <c r="I75" s="65">
        <v>0</v>
      </c>
      <c r="J75" s="66">
        <v>71832</v>
      </c>
      <c r="K75" s="67">
        <f t="shared" si="1"/>
        <v>55.700992555831263</v>
      </c>
      <c r="L75" s="68">
        <v>5654</v>
      </c>
      <c r="M75" s="69">
        <v>40</v>
      </c>
      <c r="N75" s="69">
        <v>10</v>
      </c>
      <c r="O75" s="61">
        <f>(C75+C76+C77)/S75</f>
        <v>3.9416136066288705</v>
      </c>
      <c r="P75" s="218"/>
      <c r="Q75" s="221"/>
      <c r="R75" s="53"/>
      <c r="S75" s="70">
        <v>57325</v>
      </c>
    </row>
    <row r="76" spans="1:19" ht="22.5" customHeight="1">
      <c r="A76" s="71"/>
      <c r="B76" s="72" t="s">
        <v>105</v>
      </c>
      <c r="C76" s="91">
        <v>20273</v>
      </c>
      <c r="D76" s="92">
        <v>4680</v>
      </c>
      <c r="E76" s="93">
        <v>2</v>
      </c>
      <c r="F76" s="94">
        <v>852</v>
      </c>
      <c r="G76" s="92">
        <v>655</v>
      </c>
      <c r="H76" s="92">
        <v>272</v>
      </c>
      <c r="I76" s="93">
        <v>0</v>
      </c>
      <c r="J76" s="94">
        <v>18572</v>
      </c>
      <c r="K76" s="95">
        <f t="shared" si="1"/>
        <v>91.609529916637882</v>
      </c>
      <c r="L76" s="96">
        <v>392</v>
      </c>
      <c r="M76" s="97">
        <v>16</v>
      </c>
      <c r="N76" s="97">
        <v>2</v>
      </c>
      <c r="O76" s="80"/>
      <c r="P76" s="219"/>
      <c r="Q76" s="222"/>
      <c r="R76" s="53"/>
      <c r="S76" s="98">
        <v>0</v>
      </c>
    </row>
    <row r="77" spans="1:19" ht="22.5" customHeight="1">
      <c r="A77" s="208" t="s">
        <v>106</v>
      </c>
      <c r="B77" s="209"/>
      <c r="C77" s="55">
        <v>76720</v>
      </c>
      <c r="D77" s="56">
        <v>23615</v>
      </c>
      <c r="E77" s="57">
        <v>74</v>
      </c>
      <c r="F77" s="58">
        <v>2307</v>
      </c>
      <c r="G77" s="56">
        <v>2134</v>
      </c>
      <c r="H77" s="56">
        <v>858</v>
      </c>
      <c r="I77" s="57">
        <v>16</v>
      </c>
      <c r="J77" s="58">
        <v>41513</v>
      </c>
      <c r="K77" s="47">
        <f t="shared" si="1"/>
        <v>54.109749739311788</v>
      </c>
      <c r="L77" s="59">
        <v>1743</v>
      </c>
      <c r="M77" s="60">
        <v>41</v>
      </c>
      <c r="N77" s="60">
        <v>10</v>
      </c>
      <c r="O77" s="62"/>
      <c r="P77" s="220"/>
      <c r="Q77" s="223"/>
      <c r="R77" s="53"/>
      <c r="S77" s="54">
        <v>0</v>
      </c>
    </row>
    <row r="78" spans="1:19" ht="22.5" customHeight="1">
      <c r="A78" s="208" t="s">
        <v>107</v>
      </c>
      <c r="B78" s="209"/>
      <c r="C78" s="55">
        <v>168477</v>
      </c>
      <c r="D78" s="56">
        <v>68888</v>
      </c>
      <c r="E78" s="57">
        <v>423</v>
      </c>
      <c r="F78" s="58">
        <v>3801</v>
      </c>
      <c r="G78" s="56">
        <v>3399</v>
      </c>
      <c r="H78" s="56">
        <v>1257</v>
      </c>
      <c r="I78" s="57">
        <v>9</v>
      </c>
      <c r="J78" s="58">
        <v>116428</v>
      </c>
      <c r="K78" s="47">
        <f t="shared" si="1"/>
        <v>69.106168794553554</v>
      </c>
      <c r="L78" s="59">
        <v>2445</v>
      </c>
      <c r="M78" s="60">
        <v>67</v>
      </c>
      <c r="N78" s="60">
        <v>14</v>
      </c>
      <c r="O78" s="100">
        <f>C78/S78</f>
        <v>5.8215964063579824</v>
      </c>
      <c r="P78" s="101"/>
      <c r="Q78" s="102"/>
      <c r="R78" s="53"/>
      <c r="S78" s="54">
        <v>28940</v>
      </c>
    </row>
    <row r="79" spans="1:19" ht="22.5" customHeight="1">
      <c r="A79" s="216" t="s">
        <v>108</v>
      </c>
      <c r="B79" s="217"/>
      <c r="C79" s="63">
        <v>229221</v>
      </c>
      <c r="D79" s="64">
        <v>60538</v>
      </c>
      <c r="E79" s="65">
        <v>645</v>
      </c>
      <c r="F79" s="66">
        <v>5284</v>
      </c>
      <c r="G79" s="64">
        <v>4262</v>
      </c>
      <c r="H79" s="64">
        <v>1722</v>
      </c>
      <c r="I79" s="65">
        <v>894</v>
      </c>
      <c r="J79" s="66">
        <v>150737</v>
      </c>
      <c r="K79" s="67">
        <f t="shared" si="1"/>
        <v>65.760554224961936</v>
      </c>
      <c r="L79" s="68">
        <v>1729</v>
      </c>
      <c r="M79" s="69">
        <v>135</v>
      </c>
      <c r="N79" s="69">
        <v>17</v>
      </c>
      <c r="O79" s="61">
        <f>(C79+C80+C81+C82+C83)/S79</f>
        <v>5.028921685313021</v>
      </c>
      <c r="P79" s="218"/>
      <c r="Q79" s="221"/>
      <c r="R79" s="53"/>
      <c r="S79" s="70">
        <v>92422</v>
      </c>
    </row>
    <row r="80" spans="1:19" ht="22.5" customHeight="1">
      <c r="A80" s="71"/>
      <c r="B80" s="72" t="s">
        <v>109</v>
      </c>
      <c r="C80" s="82">
        <v>85093</v>
      </c>
      <c r="D80" s="83">
        <v>23819</v>
      </c>
      <c r="E80" s="84">
        <v>477</v>
      </c>
      <c r="F80" s="85">
        <v>1728</v>
      </c>
      <c r="G80" s="83">
        <v>1301</v>
      </c>
      <c r="H80" s="83">
        <v>504</v>
      </c>
      <c r="I80" s="84">
        <v>3</v>
      </c>
      <c r="J80" s="85">
        <v>70713</v>
      </c>
      <c r="K80" s="86">
        <f t="shared" si="1"/>
        <v>83.100842607500027</v>
      </c>
      <c r="L80" s="87">
        <v>1282</v>
      </c>
      <c r="M80" s="88">
        <v>43</v>
      </c>
      <c r="N80" s="88">
        <v>15</v>
      </c>
      <c r="O80" s="80"/>
      <c r="P80" s="219"/>
      <c r="Q80" s="222"/>
      <c r="R80" s="53"/>
      <c r="S80" s="89">
        <v>0</v>
      </c>
    </row>
    <row r="81" spans="1:19" ht="22.5" customHeight="1">
      <c r="A81" s="125"/>
      <c r="B81" s="72" t="s">
        <v>110</v>
      </c>
      <c r="C81" s="73">
        <v>53594</v>
      </c>
      <c r="D81" s="74">
        <v>20726</v>
      </c>
      <c r="E81" s="75">
        <v>209</v>
      </c>
      <c r="F81" s="76">
        <v>1259</v>
      </c>
      <c r="G81" s="74">
        <v>1077</v>
      </c>
      <c r="H81" s="74">
        <v>612</v>
      </c>
      <c r="I81" s="75">
        <v>0</v>
      </c>
      <c r="J81" s="76">
        <v>46568</v>
      </c>
      <c r="K81" s="77">
        <f t="shared" si="1"/>
        <v>86.890323543680253</v>
      </c>
      <c r="L81" s="78">
        <v>738</v>
      </c>
      <c r="M81" s="79">
        <v>40</v>
      </c>
      <c r="N81" s="79">
        <v>7</v>
      </c>
      <c r="O81" s="80"/>
      <c r="P81" s="219"/>
      <c r="Q81" s="222"/>
      <c r="R81" s="53"/>
      <c r="S81" s="81">
        <v>0</v>
      </c>
    </row>
    <row r="82" spans="1:19" ht="22.5" customHeight="1">
      <c r="A82" s="125"/>
      <c r="B82" s="72" t="s">
        <v>111</v>
      </c>
      <c r="C82" s="82">
        <v>47776</v>
      </c>
      <c r="D82" s="83">
        <v>18963</v>
      </c>
      <c r="E82" s="84">
        <v>271</v>
      </c>
      <c r="F82" s="85">
        <v>1598</v>
      </c>
      <c r="G82" s="83">
        <v>1152</v>
      </c>
      <c r="H82" s="83">
        <v>1019</v>
      </c>
      <c r="I82" s="84">
        <v>2</v>
      </c>
      <c r="J82" s="85">
        <v>38966</v>
      </c>
      <c r="K82" s="86">
        <f t="shared" si="1"/>
        <v>81.559778968519765</v>
      </c>
      <c r="L82" s="87">
        <v>339</v>
      </c>
      <c r="M82" s="88">
        <v>40</v>
      </c>
      <c r="N82" s="88">
        <v>5</v>
      </c>
      <c r="O82" s="80"/>
      <c r="P82" s="219"/>
      <c r="Q82" s="222"/>
      <c r="R82" s="53"/>
      <c r="S82" s="89">
        <v>0</v>
      </c>
    </row>
    <row r="83" spans="1:19" ht="22.5" customHeight="1">
      <c r="A83" s="126"/>
      <c r="B83" s="72" t="s">
        <v>112</v>
      </c>
      <c r="C83" s="91">
        <v>49099</v>
      </c>
      <c r="D83" s="92">
        <v>15200</v>
      </c>
      <c r="E83" s="93">
        <v>132</v>
      </c>
      <c r="F83" s="94">
        <v>1275</v>
      </c>
      <c r="G83" s="92">
        <v>1152</v>
      </c>
      <c r="H83" s="92">
        <v>612</v>
      </c>
      <c r="I83" s="93">
        <v>0</v>
      </c>
      <c r="J83" s="94">
        <v>35977</v>
      </c>
      <c r="K83" s="95">
        <f t="shared" si="1"/>
        <v>73.274404774027985</v>
      </c>
      <c r="L83" s="96">
        <v>963</v>
      </c>
      <c r="M83" s="97">
        <v>39</v>
      </c>
      <c r="N83" s="97">
        <v>7</v>
      </c>
      <c r="O83" s="62"/>
      <c r="P83" s="220"/>
      <c r="Q83" s="223"/>
      <c r="R83" s="53"/>
      <c r="S83" s="98">
        <v>0</v>
      </c>
    </row>
    <row r="84" spans="1:19" ht="22.5" customHeight="1">
      <c r="A84" s="208" t="s">
        <v>113</v>
      </c>
      <c r="B84" s="209"/>
      <c r="C84" s="55">
        <v>55914</v>
      </c>
      <c r="D84" s="56">
        <v>10761</v>
      </c>
      <c r="E84" s="57">
        <v>64</v>
      </c>
      <c r="F84" s="58">
        <v>1939</v>
      </c>
      <c r="G84" s="56">
        <v>1688</v>
      </c>
      <c r="H84" s="56">
        <v>594</v>
      </c>
      <c r="I84" s="57">
        <v>0</v>
      </c>
      <c r="J84" s="58">
        <v>43739</v>
      </c>
      <c r="K84" s="47">
        <f t="shared" si="1"/>
        <v>78.225489144042641</v>
      </c>
      <c r="L84" s="59">
        <v>2</v>
      </c>
      <c r="M84" s="60">
        <v>31</v>
      </c>
      <c r="N84" s="60">
        <v>8</v>
      </c>
      <c r="O84" s="100">
        <f>C84/S84</f>
        <v>13.843525625154742</v>
      </c>
      <c r="P84" s="101"/>
      <c r="Q84" s="102"/>
      <c r="R84" s="53"/>
      <c r="S84" s="54">
        <v>4039</v>
      </c>
    </row>
    <row r="85" spans="1:19" ht="22.5" customHeight="1">
      <c r="A85" s="208" t="s">
        <v>114</v>
      </c>
      <c r="B85" s="209"/>
      <c r="C85" s="55">
        <v>101746</v>
      </c>
      <c r="D85" s="56">
        <v>15654</v>
      </c>
      <c r="E85" s="57">
        <v>149</v>
      </c>
      <c r="F85" s="58">
        <v>1843</v>
      </c>
      <c r="G85" s="56">
        <v>1589</v>
      </c>
      <c r="H85" s="56">
        <v>335</v>
      </c>
      <c r="I85" s="57">
        <v>0</v>
      </c>
      <c r="J85" s="58">
        <v>84096</v>
      </c>
      <c r="K85" s="47">
        <f t="shared" si="1"/>
        <v>82.652880702926907</v>
      </c>
      <c r="L85" s="59">
        <v>261</v>
      </c>
      <c r="M85" s="60">
        <v>96</v>
      </c>
      <c r="N85" s="60">
        <v>10</v>
      </c>
      <c r="O85" s="100">
        <f>C85/S85</f>
        <v>10.604064616988014</v>
      </c>
      <c r="P85" s="101"/>
      <c r="Q85" s="102"/>
      <c r="R85" s="53" t="s">
        <v>27</v>
      </c>
      <c r="S85" s="54">
        <v>9595</v>
      </c>
    </row>
    <row r="86" spans="1:19" ht="22.5" customHeight="1">
      <c r="A86" s="208" t="s">
        <v>115</v>
      </c>
      <c r="B86" s="209"/>
      <c r="C86" s="55">
        <v>84251</v>
      </c>
      <c r="D86" s="56">
        <v>21414</v>
      </c>
      <c r="E86" s="57">
        <v>1163</v>
      </c>
      <c r="F86" s="58">
        <v>3217</v>
      </c>
      <c r="G86" s="56">
        <v>2896</v>
      </c>
      <c r="H86" s="56">
        <v>815</v>
      </c>
      <c r="I86" s="57">
        <v>47</v>
      </c>
      <c r="J86" s="58">
        <v>80832</v>
      </c>
      <c r="K86" s="47">
        <f t="shared" si="1"/>
        <v>95.941887930113595</v>
      </c>
      <c r="L86" s="59">
        <v>2339</v>
      </c>
      <c r="M86" s="60">
        <v>98</v>
      </c>
      <c r="N86" s="60">
        <v>18</v>
      </c>
      <c r="O86" s="61">
        <f>(C86+C87)/S86</f>
        <v>6.9894355568970719</v>
      </c>
      <c r="P86" s="218"/>
      <c r="Q86" s="221"/>
      <c r="R86" s="53"/>
      <c r="S86" s="54">
        <v>19878</v>
      </c>
    </row>
    <row r="87" spans="1:19" ht="22.5" customHeight="1">
      <c r="A87" s="208" t="s">
        <v>116</v>
      </c>
      <c r="B87" s="209"/>
      <c r="C87" s="55">
        <v>54685</v>
      </c>
      <c r="D87" s="56">
        <v>4198</v>
      </c>
      <c r="E87" s="57">
        <v>1755</v>
      </c>
      <c r="F87" s="58"/>
      <c r="G87" s="56"/>
      <c r="H87" s="56"/>
      <c r="I87" s="57"/>
      <c r="J87" s="58">
        <v>31687</v>
      </c>
      <c r="K87" s="47">
        <f t="shared" si="1"/>
        <v>57.944591752765838</v>
      </c>
      <c r="L87" s="59"/>
      <c r="M87" s="60"/>
      <c r="N87" s="60"/>
      <c r="O87" s="62"/>
      <c r="P87" s="220"/>
      <c r="Q87" s="223"/>
      <c r="R87" s="53"/>
      <c r="S87" s="54">
        <v>0</v>
      </c>
    </row>
    <row r="88" spans="1:19" ht="22.5" customHeight="1">
      <c r="A88" s="208" t="s">
        <v>117</v>
      </c>
      <c r="B88" s="209"/>
      <c r="C88" s="55">
        <v>110849</v>
      </c>
      <c r="D88" s="56">
        <v>26756</v>
      </c>
      <c r="E88" s="57">
        <v>406</v>
      </c>
      <c r="F88" s="58">
        <v>2994</v>
      </c>
      <c r="G88" s="56">
        <v>2447</v>
      </c>
      <c r="H88" s="56">
        <v>874</v>
      </c>
      <c r="I88" s="57">
        <v>0</v>
      </c>
      <c r="J88" s="58">
        <v>72401</v>
      </c>
      <c r="K88" s="47">
        <f t="shared" si="1"/>
        <v>65.314978033180267</v>
      </c>
      <c r="L88" s="59">
        <v>0</v>
      </c>
      <c r="M88" s="60">
        <v>79</v>
      </c>
      <c r="N88" s="60">
        <v>7</v>
      </c>
      <c r="O88" s="100">
        <f>C88/S88</f>
        <v>6.7377218575249209</v>
      </c>
      <c r="P88" s="101"/>
      <c r="Q88" s="102"/>
      <c r="R88" s="53"/>
      <c r="S88" s="54">
        <v>16452</v>
      </c>
    </row>
    <row r="89" spans="1:19" ht="22.5" customHeight="1">
      <c r="A89" s="208" t="s">
        <v>118</v>
      </c>
      <c r="B89" s="209"/>
      <c r="C89" s="55">
        <v>129068</v>
      </c>
      <c r="D89" s="56">
        <v>28437</v>
      </c>
      <c r="E89" s="57">
        <v>301</v>
      </c>
      <c r="F89" s="58">
        <v>3686</v>
      </c>
      <c r="G89" s="56">
        <v>2931</v>
      </c>
      <c r="H89" s="56">
        <v>967</v>
      </c>
      <c r="I89" s="57">
        <v>1</v>
      </c>
      <c r="J89" s="58">
        <v>92078</v>
      </c>
      <c r="K89" s="47">
        <f t="shared" si="1"/>
        <v>71.340688629249698</v>
      </c>
      <c r="L89" s="59">
        <v>1815</v>
      </c>
      <c r="M89" s="60">
        <v>68</v>
      </c>
      <c r="N89" s="60">
        <v>8</v>
      </c>
      <c r="O89" s="100">
        <f>C89/S89</f>
        <v>7.2526410429309953</v>
      </c>
      <c r="P89" s="101"/>
      <c r="Q89" s="102"/>
      <c r="R89" s="53"/>
      <c r="S89" s="54">
        <v>17796</v>
      </c>
    </row>
    <row r="90" spans="1:19" ht="22.5" customHeight="1">
      <c r="A90" s="208" t="s">
        <v>119</v>
      </c>
      <c r="B90" s="209"/>
      <c r="C90" s="55">
        <v>156474</v>
      </c>
      <c r="D90" s="56">
        <v>38393</v>
      </c>
      <c r="E90" s="57">
        <v>623</v>
      </c>
      <c r="F90" s="58">
        <v>3648</v>
      </c>
      <c r="G90" s="56">
        <v>3249</v>
      </c>
      <c r="H90" s="56">
        <v>703</v>
      </c>
      <c r="I90" s="57">
        <v>22</v>
      </c>
      <c r="J90" s="58">
        <v>92308</v>
      </c>
      <c r="K90" s="47">
        <f t="shared" si="1"/>
        <v>58.992548282781812</v>
      </c>
      <c r="L90" s="59">
        <v>3062</v>
      </c>
      <c r="M90" s="60">
        <v>122</v>
      </c>
      <c r="N90" s="60">
        <v>10</v>
      </c>
      <c r="O90" s="100">
        <f>C90/S90</f>
        <v>11.408136482939632</v>
      </c>
      <c r="P90" s="101"/>
      <c r="Q90" s="102"/>
      <c r="R90" s="53"/>
      <c r="S90" s="54">
        <v>13716</v>
      </c>
    </row>
    <row r="91" spans="1:19" ht="22.5" customHeight="1">
      <c r="A91" s="208" t="s">
        <v>120</v>
      </c>
      <c r="B91" s="209"/>
      <c r="C91" s="55">
        <v>71071</v>
      </c>
      <c r="D91" s="56">
        <v>25006</v>
      </c>
      <c r="E91" s="57">
        <v>316</v>
      </c>
      <c r="F91" s="58">
        <v>2674</v>
      </c>
      <c r="G91" s="56">
        <v>2501</v>
      </c>
      <c r="H91" s="56">
        <v>881</v>
      </c>
      <c r="I91" s="57">
        <v>0</v>
      </c>
      <c r="J91" s="58">
        <v>49976</v>
      </c>
      <c r="K91" s="47">
        <f t="shared" si="1"/>
        <v>70.318413980385813</v>
      </c>
      <c r="L91" s="59">
        <v>2551</v>
      </c>
      <c r="M91" s="60">
        <v>53</v>
      </c>
      <c r="N91" s="60">
        <v>11</v>
      </c>
      <c r="O91" s="100">
        <f>C91/S91</f>
        <v>4.121969609094073</v>
      </c>
      <c r="P91" s="101"/>
      <c r="Q91" s="102"/>
      <c r="R91" s="53"/>
      <c r="S91" s="54">
        <v>17242</v>
      </c>
    </row>
    <row r="92" spans="1:19" ht="22.5" customHeight="1">
      <c r="A92" s="208" t="s">
        <v>121</v>
      </c>
      <c r="B92" s="209"/>
      <c r="C92" s="55">
        <v>68740</v>
      </c>
      <c r="D92" s="56">
        <v>25250</v>
      </c>
      <c r="E92" s="57">
        <v>176</v>
      </c>
      <c r="F92" s="58">
        <v>2906</v>
      </c>
      <c r="G92" s="56">
        <v>2786</v>
      </c>
      <c r="H92" s="56">
        <v>1048</v>
      </c>
      <c r="I92" s="57">
        <v>29</v>
      </c>
      <c r="J92" s="58">
        <v>59553</v>
      </c>
      <c r="K92" s="47">
        <f t="shared" si="1"/>
        <v>86.635146930462611</v>
      </c>
      <c r="L92" s="59">
        <v>1998</v>
      </c>
      <c r="M92" s="60">
        <v>66</v>
      </c>
      <c r="N92" s="60">
        <v>8</v>
      </c>
      <c r="O92" s="100">
        <f>C92/S92</f>
        <v>2.8184837426708764</v>
      </c>
      <c r="P92" s="101"/>
      <c r="Q92" s="102"/>
      <c r="R92" s="53"/>
      <c r="S92" s="54">
        <v>24389</v>
      </c>
    </row>
    <row r="93" spans="1:19" ht="22.5" customHeight="1">
      <c r="A93" s="208" t="s">
        <v>122</v>
      </c>
      <c r="B93" s="209"/>
      <c r="C93" s="55">
        <v>81199</v>
      </c>
      <c r="D93" s="56">
        <v>33183</v>
      </c>
      <c r="E93" s="57">
        <v>208</v>
      </c>
      <c r="F93" s="58">
        <v>1523</v>
      </c>
      <c r="G93" s="56">
        <v>1185</v>
      </c>
      <c r="H93" s="56">
        <v>641</v>
      </c>
      <c r="I93" s="57">
        <v>2</v>
      </c>
      <c r="J93" s="58">
        <v>47533</v>
      </c>
      <c r="K93" s="47">
        <f t="shared" si="1"/>
        <v>58.53889826229387</v>
      </c>
      <c r="L93" s="59">
        <v>2605</v>
      </c>
      <c r="M93" s="60">
        <v>64</v>
      </c>
      <c r="N93" s="60">
        <v>6</v>
      </c>
      <c r="O93" s="100">
        <f>C93/S93</f>
        <v>9.5080796252927406</v>
      </c>
      <c r="P93" s="101"/>
      <c r="Q93" s="102"/>
      <c r="R93" s="53"/>
      <c r="S93" s="54">
        <v>8540</v>
      </c>
    </row>
    <row r="94" spans="1:19" ht="22.5" customHeight="1">
      <c r="A94" s="208" t="s">
        <v>123</v>
      </c>
      <c r="B94" s="209"/>
      <c r="C94" s="55">
        <v>135996</v>
      </c>
      <c r="D94" s="56">
        <v>45584</v>
      </c>
      <c r="E94" s="57">
        <v>177</v>
      </c>
      <c r="F94" s="58">
        <v>4286</v>
      </c>
      <c r="G94" s="56">
        <v>3929</v>
      </c>
      <c r="H94" s="56">
        <v>1407</v>
      </c>
      <c r="I94" s="57">
        <v>10</v>
      </c>
      <c r="J94" s="58">
        <v>77863</v>
      </c>
      <c r="K94" s="47">
        <f>J94/C94*100</f>
        <v>57.253889820288826</v>
      </c>
      <c r="L94" s="59">
        <v>108</v>
      </c>
      <c r="M94" s="60">
        <v>45</v>
      </c>
      <c r="N94" s="60">
        <v>4</v>
      </c>
      <c r="O94" s="100">
        <f>C94/S94</f>
        <v>11.426314905057973</v>
      </c>
      <c r="P94" s="101"/>
      <c r="Q94" s="102"/>
      <c r="R94" s="53"/>
      <c r="S94" s="54">
        <v>11902</v>
      </c>
    </row>
    <row r="95" spans="1:19" ht="22.5" customHeight="1">
      <c r="A95" s="208" t="s">
        <v>124</v>
      </c>
      <c r="B95" s="209"/>
      <c r="C95" s="55">
        <v>89788</v>
      </c>
      <c r="D95" s="56">
        <v>28204</v>
      </c>
      <c r="E95" s="57">
        <v>85</v>
      </c>
      <c r="F95" s="58">
        <v>3260</v>
      </c>
      <c r="G95" s="56">
        <v>2908</v>
      </c>
      <c r="H95" s="56">
        <v>860</v>
      </c>
      <c r="I95" s="57">
        <v>0</v>
      </c>
      <c r="J95" s="58">
        <v>48960</v>
      </c>
      <c r="K95" s="47">
        <f t="shared" si="1"/>
        <v>54.528444781039788</v>
      </c>
      <c r="L95" s="59">
        <v>7938</v>
      </c>
      <c r="M95" s="60">
        <v>73</v>
      </c>
      <c r="N95" s="60">
        <v>6</v>
      </c>
      <c r="O95" s="100">
        <f>C95/S95</f>
        <v>7.2398000322528624</v>
      </c>
      <c r="P95" s="101"/>
      <c r="Q95" s="102"/>
      <c r="R95" s="53"/>
      <c r="S95" s="54">
        <v>12402</v>
      </c>
    </row>
    <row r="96" spans="1:19" ht="22.5" customHeight="1">
      <c r="A96" s="208" t="s">
        <v>125</v>
      </c>
      <c r="B96" s="209"/>
      <c r="C96" s="55">
        <v>118558</v>
      </c>
      <c r="D96" s="56">
        <v>58589</v>
      </c>
      <c r="E96" s="57">
        <v>172</v>
      </c>
      <c r="F96" s="58">
        <v>1897</v>
      </c>
      <c r="G96" s="56">
        <v>1700</v>
      </c>
      <c r="H96" s="56">
        <v>562</v>
      </c>
      <c r="I96" s="57">
        <v>0</v>
      </c>
      <c r="J96" s="58">
        <v>74225</v>
      </c>
      <c r="K96" s="47">
        <f t="shared" si="1"/>
        <v>62.606487963697091</v>
      </c>
      <c r="L96" s="59">
        <v>1347</v>
      </c>
      <c r="M96" s="60">
        <v>44</v>
      </c>
      <c r="N96" s="60">
        <v>4</v>
      </c>
      <c r="O96" s="100">
        <f>C96/S96</f>
        <v>31.514619883040936</v>
      </c>
      <c r="P96" s="101"/>
      <c r="Q96" s="102"/>
      <c r="R96" s="53"/>
      <c r="S96" s="54">
        <v>3762</v>
      </c>
    </row>
    <row r="97" spans="1:19" ht="22.5" customHeight="1">
      <c r="A97" s="216" t="s">
        <v>126</v>
      </c>
      <c r="B97" s="217"/>
      <c r="C97" s="127">
        <v>47811</v>
      </c>
      <c r="D97" s="128">
        <v>17253</v>
      </c>
      <c r="E97" s="129" t="s">
        <v>26</v>
      </c>
      <c r="F97" s="127">
        <v>1285</v>
      </c>
      <c r="G97" s="128">
        <v>1145</v>
      </c>
      <c r="H97" s="128">
        <v>379</v>
      </c>
      <c r="I97" s="129" t="s">
        <v>26</v>
      </c>
      <c r="J97" s="130">
        <v>42002</v>
      </c>
      <c r="K97" s="131"/>
      <c r="L97" s="132">
        <v>143</v>
      </c>
      <c r="M97" s="133">
        <v>43</v>
      </c>
      <c r="N97" s="133">
        <v>8</v>
      </c>
      <c r="O97" s="61">
        <f>(C97+C98+C99+C100)/S97</f>
        <v>5.2939949958298582</v>
      </c>
      <c r="P97" s="218"/>
      <c r="Q97" s="221"/>
      <c r="R97" s="53"/>
      <c r="S97" s="70">
        <v>9592</v>
      </c>
    </row>
    <row r="98" spans="1:19" ht="22.5" customHeight="1">
      <c r="A98" s="71"/>
      <c r="B98" s="110" t="s">
        <v>127</v>
      </c>
      <c r="C98" s="82">
        <v>1040</v>
      </c>
      <c r="D98" s="83">
        <v>244</v>
      </c>
      <c r="E98" s="84"/>
      <c r="F98" s="85"/>
      <c r="G98" s="83"/>
      <c r="H98" s="83"/>
      <c r="I98" s="84"/>
      <c r="J98" s="85">
        <v>1040</v>
      </c>
      <c r="K98" s="86"/>
      <c r="L98" s="87"/>
      <c r="M98" s="88"/>
      <c r="N98" s="88"/>
      <c r="O98" s="80"/>
      <c r="P98" s="219"/>
      <c r="Q98" s="222"/>
      <c r="R98" s="53"/>
      <c r="S98" s="81">
        <v>0</v>
      </c>
    </row>
    <row r="99" spans="1:19" ht="22.5" customHeight="1">
      <c r="A99" s="134"/>
      <c r="B99" s="111" t="s">
        <v>128</v>
      </c>
      <c r="C99" s="112">
        <v>1205</v>
      </c>
      <c r="D99" s="113">
        <v>69</v>
      </c>
      <c r="E99" s="114"/>
      <c r="F99" s="115"/>
      <c r="G99" s="113"/>
      <c r="H99" s="113"/>
      <c r="I99" s="114"/>
      <c r="J99" s="115">
        <v>1205</v>
      </c>
      <c r="K99" s="116"/>
      <c r="L99" s="117"/>
      <c r="M99" s="118"/>
      <c r="N99" s="118"/>
      <c r="O99" s="80"/>
      <c r="P99" s="219"/>
      <c r="Q99" s="222"/>
      <c r="R99" s="53"/>
      <c r="S99" s="89">
        <v>0</v>
      </c>
    </row>
    <row r="100" spans="1:19" ht="22.5" customHeight="1">
      <c r="A100" s="135"/>
      <c r="B100" s="72" t="s">
        <v>129</v>
      </c>
      <c r="C100" s="91">
        <v>724</v>
      </c>
      <c r="D100" s="92">
        <v>94</v>
      </c>
      <c r="E100" s="93"/>
      <c r="F100" s="94"/>
      <c r="G100" s="92"/>
      <c r="H100" s="92"/>
      <c r="I100" s="93"/>
      <c r="J100" s="94">
        <v>724</v>
      </c>
      <c r="K100" s="95"/>
      <c r="L100" s="96"/>
      <c r="M100" s="97"/>
      <c r="N100" s="97"/>
      <c r="O100" s="62"/>
      <c r="P100" s="220"/>
      <c r="Q100" s="223"/>
      <c r="R100" s="53"/>
      <c r="S100" s="98">
        <v>0</v>
      </c>
    </row>
    <row r="101" spans="1:19" ht="22.5" customHeight="1">
      <c r="A101" s="208" t="s">
        <v>130</v>
      </c>
      <c r="B101" s="209"/>
      <c r="C101" s="55">
        <v>81536</v>
      </c>
      <c r="D101" s="56">
        <v>31383</v>
      </c>
      <c r="E101" s="57" t="s">
        <v>25</v>
      </c>
      <c r="F101" s="58">
        <v>2506</v>
      </c>
      <c r="G101" s="56">
        <v>1775</v>
      </c>
      <c r="H101" s="56">
        <v>752</v>
      </c>
      <c r="I101" s="57" t="s">
        <v>25</v>
      </c>
      <c r="J101" s="58">
        <v>50019</v>
      </c>
      <c r="K101" s="99">
        <f t="shared" ref="K101:K118" si="2">J101/C101*100</f>
        <v>61.345908555729991</v>
      </c>
      <c r="L101" s="59">
        <v>534</v>
      </c>
      <c r="M101" s="60">
        <v>41</v>
      </c>
      <c r="N101" s="60">
        <v>5</v>
      </c>
      <c r="O101" s="100">
        <f>C101/S101</f>
        <v>9.3408179631114674</v>
      </c>
      <c r="P101" s="101"/>
      <c r="Q101" s="102"/>
      <c r="R101" s="53"/>
      <c r="S101" s="136">
        <v>8729</v>
      </c>
    </row>
    <row r="102" spans="1:19" ht="22.5" customHeight="1">
      <c r="A102" s="214" t="s">
        <v>131</v>
      </c>
      <c r="B102" s="215"/>
      <c r="C102" s="137">
        <v>131729</v>
      </c>
      <c r="D102" s="138">
        <v>38319</v>
      </c>
      <c r="E102" s="139">
        <v>203</v>
      </c>
      <c r="F102" s="46">
        <v>2888</v>
      </c>
      <c r="G102" s="138">
        <v>2392</v>
      </c>
      <c r="H102" s="138">
        <v>1319</v>
      </c>
      <c r="I102" s="139">
        <v>63</v>
      </c>
      <c r="J102" s="137">
        <v>65767</v>
      </c>
      <c r="K102" s="47">
        <f t="shared" si="2"/>
        <v>49.925984407381826</v>
      </c>
      <c r="L102" s="48">
        <v>925</v>
      </c>
      <c r="M102" s="49">
        <v>45</v>
      </c>
      <c r="N102" s="49">
        <v>6</v>
      </c>
      <c r="O102" s="50">
        <f>C102/S102</f>
        <v>10.122099277700938</v>
      </c>
      <c r="P102" s="51"/>
      <c r="Q102" s="140"/>
      <c r="R102" s="53"/>
      <c r="S102" s="70">
        <v>13014</v>
      </c>
    </row>
    <row r="103" spans="1:19" ht="22.5" customHeight="1">
      <c r="A103" s="208" t="s">
        <v>132</v>
      </c>
      <c r="B103" s="209"/>
      <c r="C103" s="55">
        <v>102166</v>
      </c>
      <c r="D103" s="56">
        <v>23337</v>
      </c>
      <c r="E103" s="141" t="s">
        <v>26</v>
      </c>
      <c r="F103" s="55">
        <v>2035</v>
      </c>
      <c r="G103" s="56">
        <v>1758</v>
      </c>
      <c r="H103" s="58">
        <v>553</v>
      </c>
      <c r="I103" s="57" t="s">
        <v>26</v>
      </c>
      <c r="J103" s="55">
        <v>59346</v>
      </c>
      <c r="K103" s="47">
        <f t="shared" si="2"/>
        <v>58.087817865043171</v>
      </c>
      <c r="L103" s="142">
        <v>2092</v>
      </c>
      <c r="M103" s="60">
        <v>61</v>
      </c>
      <c r="N103" s="60">
        <v>13</v>
      </c>
      <c r="O103" s="100">
        <f>C103/S103</f>
        <v>9.6684016277089047</v>
      </c>
      <c r="P103" s="101"/>
      <c r="Q103" s="102"/>
      <c r="R103" s="53"/>
      <c r="S103" s="54">
        <v>10567</v>
      </c>
    </row>
    <row r="104" spans="1:19" ht="22.5" customHeight="1">
      <c r="A104" s="208" t="s">
        <v>133</v>
      </c>
      <c r="B104" s="209"/>
      <c r="C104" s="137">
        <v>92647</v>
      </c>
      <c r="D104" s="138">
        <v>12025</v>
      </c>
      <c r="E104" s="139">
        <v>2000</v>
      </c>
      <c r="F104" s="46">
        <v>1904</v>
      </c>
      <c r="G104" s="138">
        <v>1712</v>
      </c>
      <c r="H104" s="143">
        <v>718</v>
      </c>
      <c r="I104" s="139">
        <v>8</v>
      </c>
      <c r="J104" s="137">
        <v>46416</v>
      </c>
      <c r="K104" s="47">
        <f t="shared" si="2"/>
        <v>50.099841333232597</v>
      </c>
      <c r="L104" s="48">
        <v>553</v>
      </c>
      <c r="M104" s="49">
        <v>29</v>
      </c>
      <c r="N104" s="49">
        <v>4</v>
      </c>
      <c r="O104" s="100">
        <f>C104/S104</f>
        <v>8.7950446174292765</v>
      </c>
      <c r="P104" s="101"/>
      <c r="Q104" s="102"/>
      <c r="R104" s="53"/>
      <c r="S104" s="136">
        <v>10534</v>
      </c>
    </row>
    <row r="105" spans="1:19" ht="22.5" customHeight="1">
      <c r="A105" s="208" t="s">
        <v>134</v>
      </c>
      <c r="B105" s="209"/>
      <c r="C105" s="55">
        <v>67054</v>
      </c>
      <c r="D105" s="56">
        <v>14416</v>
      </c>
      <c r="E105" s="57">
        <v>0</v>
      </c>
      <c r="F105" s="58">
        <v>2626</v>
      </c>
      <c r="G105" s="56">
        <v>2044</v>
      </c>
      <c r="H105" s="56"/>
      <c r="I105" s="57"/>
      <c r="J105" s="55">
        <v>45680</v>
      </c>
      <c r="K105" s="47">
        <f t="shared" si="2"/>
        <v>68.124198407253857</v>
      </c>
      <c r="L105" s="59">
        <v>583</v>
      </c>
      <c r="M105" s="60">
        <v>46</v>
      </c>
      <c r="N105" s="60">
        <v>4</v>
      </c>
      <c r="O105" s="100">
        <f>C105/S105</f>
        <v>17.215404364569963</v>
      </c>
      <c r="P105" s="101"/>
      <c r="Q105" s="102"/>
      <c r="R105" s="53"/>
      <c r="S105" s="54">
        <v>3895</v>
      </c>
    </row>
    <row r="106" spans="1:19" ht="22.5" customHeight="1">
      <c r="A106" s="208" t="s">
        <v>135</v>
      </c>
      <c r="B106" s="209"/>
      <c r="C106" s="55">
        <v>52793</v>
      </c>
      <c r="D106" s="56">
        <v>13381</v>
      </c>
      <c r="E106" s="57">
        <v>1535</v>
      </c>
      <c r="F106" s="58">
        <v>1385</v>
      </c>
      <c r="G106" s="56">
        <v>1284</v>
      </c>
      <c r="H106" s="56">
        <v>335</v>
      </c>
      <c r="I106" s="57">
        <v>0</v>
      </c>
      <c r="J106" s="55">
        <v>31004</v>
      </c>
      <c r="K106" s="47">
        <f t="shared" si="2"/>
        <v>58.727482810221055</v>
      </c>
      <c r="L106" s="59">
        <v>6191</v>
      </c>
      <c r="M106" s="60">
        <v>43</v>
      </c>
      <c r="N106" s="60">
        <v>4</v>
      </c>
      <c r="O106" s="100">
        <f>C106/S106</f>
        <v>16.969784635165542</v>
      </c>
      <c r="P106" s="101"/>
      <c r="Q106" s="102"/>
      <c r="R106" s="53"/>
      <c r="S106" s="54">
        <v>3111</v>
      </c>
    </row>
    <row r="107" spans="1:19" ht="22.5" customHeight="1">
      <c r="A107" s="208" t="s">
        <v>136</v>
      </c>
      <c r="B107" s="209"/>
      <c r="C107" s="55">
        <v>44357</v>
      </c>
      <c r="D107" s="56">
        <v>11877</v>
      </c>
      <c r="E107" s="57">
        <v>0</v>
      </c>
      <c r="F107" s="58">
        <v>1435</v>
      </c>
      <c r="G107" s="56">
        <v>1163</v>
      </c>
      <c r="H107" s="56">
        <v>354</v>
      </c>
      <c r="I107" s="57">
        <v>0</v>
      </c>
      <c r="J107" s="58">
        <v>44357</v>
      </c>
      <c r="K107" s="47">
        <f t="shared" si="2"/>
        <v>100</v>
      </c>
      <c r="L107" s="59">
        <v>553</v>
      </c>
      <c r="M107" s="60">
        <v>20</v>
      </c>
      <c r="N107" s="60">
        <v>6</v>
      </c>
      <c r="O107" s="100">
        <f>C107/S107</f>
        <v>50.405681818181819</v>
      </c>
      <c r="P107" s="101"/>
      <c r="Q107" s="102"/>
      <c r="R107" s="53"/>
      <c r="S107" s="54">
        <v>880</v>
      </c>
    </row>
    <row r="108" spans="1:19" ht="22.5" customHeight="1">
      <c r="A108" s="208" t="s">
        <v>137</v>
      </c>
      <c r="B108" s="209"/>
      <c r="C108" s="55">
        <v>52141</v>
      </c>
      <c r="D108" s="56">
        <v>16220</v>
      </c>
      <c r="E108" s="57">
        <v>210</v>
      </c>
      <c r="F108" s="58">
        <v>2785</v>
      </c>
      <c r="G108" s="56">
        <v>1133</v>
      </c>
      <c r="H108" s="56">
        <v>592</v>
      </c>
      <c r="I108" s="57">
        <v>0</v>
      </c>
      <c r="J108" s="58">
        <v>41239</v>
      </c>
      <c r="K108" s="47">
        <f t="shared" si="2"/>
        <v>79.091310101455676</v>
      </c>
      <c r="L108" s="59">
        <v>2637</v>
      </c>
      <c r="M108" s="60">
        <v>35</v>
      </c>
      <c r="N108" s="60">
        <v>5</v>
      </c>
      <c r="O108" s="100">
        <f>C108/S108</f>
        <v>13.64590421355666</v>
      </c>
      <c r="P108" s="101"/>
      <c r="Q108" s="102"/>
      <c r="R108" s="53"/>
      <c r="S108" s="54">
        <v>3821</v>
      </c>
    </row>
    <row r="109" spans="1:19" ht="22.5" customHeight="1">
      <c r="A109" s="208" t="s">
        <v>138</v>
      </c>
      <c r="B109" s="209"/>
      <c r="C109" s="55">
        <v>98192</v>
      </c>
      <c r="D109" s="56">
        <v>33531</v>
      </c>
      <c r="E109" s="57">
        <v>183</v>
      </c>
      <c r="F109" s="58">
        <v>2794</v>
      </c>
      <c r="G109" s="56">
        <v>2314</v>
      </c>
      <c r="H109" s="56">
        <v>920</v>
      </c>
      <c r="I109" s="57">
        <v>0</v>
      </c>
      <c r="J109" s="58">
        <v>64990</v>
      </c>
      <c r="K109" s="47">
        <f t="shared" si="2"/>
        <v>66.186654717288576</v>
      </c>
      <c r="L109" s="59">
        <v>408</v>
      </c>
      <c r="M109" s="60">
        <v>94</v>
      </c>
      <c r="N109" s="60">
        <v>8</v>
      </c>
      <c r="O109" s="100">
        <f>C109/S109</f>
        <v>12.785416666666666</v>
      </c>
      <c r="P109" s="101"/>
      <c r="Q109" s="102"/>
      <c r="R109" s="53"/>
      <c r="S109" s="54">
        <v>7680</v>
      </c>
    </row>
    <row r="110" spans="1:19" ht="22.5" customHeight="1">
      <c r="A110" s="208" t="s">
        <v>139</v>
      </c>
      <c r="B110" s="209"/>
      <c r="C110" s="55">
        <v>94209</v>
      </c>
      <c r="D110" s="56">
        <v>44180</v>
      </c>
      <c r="E110" s="57">
        <v>321</v>
      </c>
      <c r="F110" s="58">
        <v>3784</v>
      </c>
      <c r="G110" s="56">
        <v>3597</v>
      </c>
      <c r="H110" s="56">
        <v>1632</v>
      </c>
      <c r="I110" s="57">
        <v>8</v>
      </c>
      <c r="J110" s="58">
        <v>77292</v>
      </c>
      <c r="K110" s="47">
        <f t="shared" si="2"/>
        <v>82.043116899659267</v>
      </c>
      <c r="L110" s="59">
        <v>3914</v>
      </c>
      <c r="M110" s="60">
        <v>61</v>
      </c>
      <c r="N110" s="60">
        <v>9</v>
      </c>
      <c r="O110" s="100">
        <f>C110/S110</f>
        <v>5.8543997017151383</v>
      </c>
      <c r="P110" s="101"/>
      <c r="Q110" s="102"/>
      <c r="R110" s="53"/>
      <c r="S110" s="54">
        <v>16092</v>
      </c>
    </row>
    <row r="111" spans="1:19" ht="22.5" customHeight="1">
      <c r="A111" s="208" t="s">
        <v>140</v>
      </c>
      <c r="B111" s="209"/>
      <c r="C111" s="55">
        <v>75977</v>
      </c>
      <c r="D111" s="56">
        <v>29430</v>
      </c>
      <c r="E111" s="57">
        <v>14</v>
      </c>
      <c r="F111" s="58">
        <v>1725</v>
      </c>
      <c r="G111" s="56">
        <v>1636</v>
      </c>
      <c r="H111" s="56">
        <v>731</v>
      </c>
      <c r="I111" s="57">
        <v>0</v>
      </c>
      <c r="J111" s="58">
        <v>75977</v>
      </c>
      <c r="K111" s="47">
        <f t="shared" si="2"/>
        <v>100</v>
      </c>
      <c r="L111" s="59">
        <v>1829</v>
      </c>
      <c r="M111" s="60">
        <v>40</v>
      </c>
      <c r="N111" s="60">
        <v>7</v>
      </c>
      <c r="O111" s="100">
        <f>C111/S111</f>
        <v>17.197148030783161</v>
      </c>
      <c r="P111" s="101"/>
      <c r="Q111" s="102"/>
      <c r="R111" s="53"/>
      <c r="S111" s="54">
        <v>4418</v>
      </c>
    </row>
    <row r="112" spans="1:19" ht="22.5" customHeight="1">
      <c r="A112" s="208" t="s">
        <v>141</v>
      </c>
      <c r="B112" s="209"/>
      <c r="C112" s="55">
        <v>59849</v>
      </c>
      <c r="D112" s="56">
        <v>24838</v>
      </c>
      <c r="E112" s="57"/>
      <c r="F112" s="58">
        <v>2714</v>
      </c>
      <c r="G112" s="56">
        <v>2469</v>
      </c>
      <c r="H112" s="56">
        <v>1343</v>
      </c>
      <c r="I112" s="57"/>
      <c r="J112" s="58">
        <v>57823</v>
      </c>
      <c r="K112" s="47">
        <f t="shared" si="2"/>
        <v>96.61481394843689</v>
      </c>
      <c r="L112" s="59">
        <v>1639</v>
      </c>
      <c r="M112" s="60">
        <v>72</v>
      </c>
      <c r="N112" s="60">
        <v>5</v>
      </c>
      <c r="O112" s="100">
        <f>C112/S112</f>
        <v>7.1589712918660284</v>
      </c>
      <c r="P112" s="101"/>
      <c r="Q112" s="102"/>
      <c r="R112" s="53"/>
      <c r="S112" s="54">
        <v>8360</v>
      </c>
    </row>
    <row r="113" spans="1:20" ht="22.5" customHeight="1">
      <c r="A113" s="208" t="s">
        <v>142</v>
      </c>
      <c r="B113" s="209"/>
      <c r="C113" s="55">
        <v>65540</v>
      </c>
      <c r="D113" s="56">
        <v>24647</v>
      </c>
      <c r="E113" s="57"/>
      <c r="F113" s="58">
        <v>2451</v>
      </c>
      <c r="G113" s="56">
        <v>2297</v>
      </c>
      <c r="H113" s="56">
        <v>654</v>
      </c>
      <c r="I113" s="57"/>
      <c r="J113" s="58">
        <v>59893</v>
      </c>
      <c r="K113" s="47">
        <f t="shared" si="2"/>
        <v>91.383887702166618</v>
      </c>
      <c r="L113" s="59">
        <v>2098</v>
      </c>
      <c r="M113" s="60">
        <v>53</v>
      </c>
      <c r="N113" s="60">
        <v>9</v>
      </c>
      <c r="O113" s="100">
        <f>C113/S113</f>
        <v>11.470073503675184</v>
      </c>
      <c r="P113" s="101"/>
      <c r="Q113" s="102"/>
      <c r="R113" s="53"/>
      <c r="S113" s="54">
        <v>5714</v>
      </c>
    </row>
    <row r="114" spans="1:20" ht="22.5" customHeight="1">
      <c r="A114" s="208" t="s">
        <v>143</v>
      </c>
      <c r="B114" s="209"/>
      <c r="C114" s="55">
        <v>5459</v>
      </c>
      <c r="D114" s="56">
        <v>1085</v>
      </c>
      <c r="E114" s="57"/>
      <c r="F114" s="58">
        <v>865</v>
      </c>
      <c r="G114" s="56">
        <v>83</v>
      </c>
      <c r="H114" s="56">
        <v>50</v>
      </c>
      <c r="I114" s="141"/>
      <c r="J114" s="58">
        <v>5459</v>
      </c>
      <c r="K114" s="47">
        <f t="shared" si="2"/>
        <v>100</v>
      </c>
      <c r="L114" s="59">
        <v>4</v>
      </c>
      <c r="M114" s="60">
        <v>0</v>
      </c>
      <c r="N114" s="60">
        <v>0</v>
      </c>
      <c r="O114" s="100">
        <f>C114/S114</f>
        <v>7.0896103896103897</v>
      </c>
      <c r="P114" s="101"/>
      <c r="Q114" s="102"/>
      <c r="R114" s="53"/>
      <c r="S114" s="54">
        <v>770</v>
      </c>
    </row>
    <row r="115" spans="1:20" ht="22.5" customHeight="1">
      <c r="A115" s="208" t="s">
        <v>144</v>
      </c>
      <c r="B115" s="209"/>
      <c r="C115" s="55">
        <v>94040</v>
      </c>
      <c r="D115" s="56">
        <v>37222</v>
      </c>
      <c r="E115" s="57">
        <v>62</v>
      </c>
      <c r="F115" s="58">
        <v>2611</v>
      </c>
      <c r="G115" s="56">
        <v>2513</v>
      </c>
      <c r="H115" s="56">
        <v>913</v>
      </c>
      <c r="I115" s="141">
        <v>5</v>
      </c>
      <c r="J115" s="58">
        <v>55474</v>
      </c>
      <c r="K115" s="47">
        <f t="shared" si="2"/>
        <v>58.9897915780519</v>
      </c>
      <c r="L115" s="59">
        <v>756</v>
      </c>
      <c r="M115" s="60">
        <v>88</v>
      </c>
      <c r="N115" s="60">
        <v>6</v>
      </c>
      <c r="O115" s="100">
        <f>C115/S115</f>
        <v>29.186840471756671</v>
      </c>
      <c r="P115" s="101"/>
      <c r="Q115" s="102"/>
      <c r="R115" s="53"/>
      <c r="S115" s="54">
        <v>3222</v>
      </c>
    </row>
    <row r="116" spans="1:20" ht="22.5" customHeight="1">
      <c r="A116" s="208" t="s">
        <v>145</v>
      </c>
      <c r="B116" s="209"/>
      <c r="C116" s="55">
        <v>20077</v>
      </c>
      <c r="D116" s="56">
        <v>6220</v>
      </c>
      <c r="E116" s="57">
        <v>37</v>
      </c>
      <c r="F116" s="55">
        <v>336</v>
      </c>
      <c r="G116" s="56">
        <v>11</v>
      </c>
      <c r="H116" s="56">
        <v>20</v>
      </c>
      <c r="I116" s="144">
        <v>0</v>
      </c>
      <c r="J116" s="55">
        <v>19955</v>
      </c>
      <c r="K116" s="47">
        <f t="shared" si="2"/>
        <v>99.392339492952132</v>
      </c>
      <c r="L116" s="145">
        <v>1</v>
      </c>
      <c r="M116" s="55">
        <v>0</v>
      </c>
      <c r="N116" s="146">
        <v>2</v>
      </c>
      <c r="O116" s="100">
        <f>C116/S116</f>
        <v>20.870062370062371</v>
      </c>
      <c r="P116" s="101"/>
      <c r="Q116" s="102"/>
      <c r="R116" s="53"/>
      <c r="S116" s="54">
        <v>962</v>
      </c>
    </row>
    <row r="117" spans="1:20" ht="22.5" customHeight="1">
      <c r="A117" s="208" t="s">
        <v>146</v>
      </c>
      <c r="B117" s="209"/>
      <c r="C117" s="137">
        <v>83846</v>
      </c>
      <c r="D117" s="138">
        <v>17125</v>
      </c>
      <c r="E117" s="139">
        <v>421</v>
      </c>
      <c r="F117" s="46">
        <v>1673</v>
      </c>
      <c r="G117" s="138">
        <v>1562</v>
      </c>
      <c r="H117" s="138">
        <v>360</v>
      </c>
      <c r="I117" s="147">
        <v>0</v>
      </c>
      <c r="J117" s="46">
        <v>59791</v>
      </c>
      <c r="K117" s="47">
        <f t="shared" si="2"/>
        <v>71.310497817427191</v>
      </c>
      <c r="L117" s="48">
        <v>1043</v>
      </c>
      <c r="M117" s="49">
        <v>36</v>
      </c>
      <c r="N117" s="60">
        <v>3</v>
      </c>
      <c r="O117" s="100">
        <f>C117/S117</f>
        <v>15.082928584277747</v>
      </c>
      <c r="P117" s="101"/>
      <c r="Q117" s="102"/>
      <c r="R117" s="53"/>
      <c r="S117" s="136">
        <v>5559</v>
      </c>
    </row>
    <row r="118" spans="1:20" ht="22.5" customHeight="1">
      <c r="A118" s="208" t="s">
        <v>147</v>
      </c>
      <c r="B118" s="209"/>
      <c r="C118" s="55">
        <v>81600</v>
      </c>
      <c r="D118" s="56">
        <v>38079</v>
      </c>
      <c r="E118" s="57"/>
      <c r="F118" s="58">
        <v>2443</v>
      </c>
      <c r="G118" s="56">
        <v>2162</v>
      </c>
      <c r="H118" s="56">
        <v>1130</v>
      </c>
      <c r="I118" s="57"/>
      <c r="J118" s="58">
        <v>53626</v>
      </c>
      <c r="K118" s="47">
        <f t="shared" si="2"/>
        <v>65.718137254901961</v>
      </c>
      <c r="L118" s="59">
        <v>75</v>
      </c>
      <c r="M118" s="60">
        <v>29</v>
      </c>
      <c r="N118" s="60">
        <v>7</v>
      </c>
      <c r="O118" s="100">
        <f>C118/S118</f>
        <v>13.216715257531584</v>
      </c>
      <c r="P118" s="101"/>
      <c r="Q118" s="102"/>
      <c r="R118" s="53"/>
      <c r="S118" s="54">
        <v>6174</v>
      </c>
    </row>
    <row r="119" spans="1:20" ht="22.5" customHeight="1">
      <c r="A119" s="208" t="s">
        <v>148</v>
      </c>
      <c r="B119" s="209"/>
      <c r="C119" s="55">
        <v>20061</v>
      </c>
      <c r="D119" s="56">
        <v>3576</v>
      </c>
      <c r="E119" s="57">
        <v>0</v>
      </c>
      <c r="F119" s="58">
        <v>2342</v>
      </c>
      <c r="G119" s="56">
        <v>2286</v>
      </c>
      <c r="H119" s="56">
        <v>565</v>
      </c>
      <c r="I119" s="57">
        <v>0</v>
      </c>
      <c r="J119" s="58">
        <v>20061</v>
      </c>
      <c r="K119" s="47"/>
      <c r="L119" s="59">
        <v>5</v>
      </c>
      <c r="M119" s="60">
        <v>15</v>
      </c>
      <c r="N119" s="60">
        <v>7</v>
      </c>
      <c r="O119" s="100">
        <f>C119/S119</f>
        <v>6.6361230565663245</v>
      </c>
      <c r="P119" s="101"/>
      <c r="Q119" s="102"/>
      <c r="R119" s="53"/>
      <c r="S119" s="54">
        <v>3023</v>
      </c>
    </row>
    <row r="120" spans="1:20" ht="22.5" customHeight="1">
      <c r="A120" s="208" t="s">
        <v>149</v>
      </c>
      <c r="B120" s="209"/>
      <c r="C120" s="55">
        <v>37872</v>
      </c>
      <c r="D120" s="56">
        <v>13311</v>
      </c>
      <c r="E120" s="57">
        <v>55</v>
      </c>
      <c r="F120" s="58">
        <v>1321</v>
      </c>
      <c r="G120" s="56">
        <v>1206</v>
      </c>
      <c r="H120" s="56">
        <v>472</v>
      </c>
      <c r="I120" s="57">
        <v>2</v>
      </c>
      <c r="J120" s="58">
        <v>28712</v>
      </c>
      <c r="K120" s="47">
        <f t="shared" ref="K120:K125" si="3">J120/C120*100</f>
        <v>75.813265737220121</v>
      </c>
      <c r="L120" s="59">
        <v>831</v>
      </c>
      <c r="M120" s="60">
        <v>30</v>
      </c>
      <c r="N120" s="60">
        <v>0</v>
      </c>
      <c r="O120" s="100">
        <f>C120/S120</f>
        <v>4.6219184769343418</v>
      </c>
      <c r="P120" s="101"/>
      <c r="Q120" s="102"/>
      <c r="R120" s="53"/>
      <c r="S120" s="54">
        <v>8194</v>
      </c>
    </row>
    <row r="121" spans="1:20" ht="22.5" customHeight="1">
      <c r="A121" s="208" t="s">
        <v>150</v>
      </c>
      <c r="B121" s="209"/>
      <c r="C121" s="55">
        <v>39120</v>
      </c>
      <c r="D121" s="56">
        <v>11058</v>
      </c>
      <c r="E121" s="57" t="s">
        <v>26</v>
      </c>
      <c r="F121" s="58">
        <v>586</v>
      </c>
      <c r="G121" s="56">
        <v>508</v>
      </c>
      <c r="H121" s="56">
        <v>250</v>
      </c>
      <c r="I121" s="57" t="s">
        <v>26</v>
      </c>
      <c r="J121" s="58">
        <v>28159</v>
      </c>
      <c r="K121" s="47">
        <f t="shared" si="3"/>
        <v>71.98108384458078</v>
      </c>
      <c r="L121" s="59">
        <v>14</v>
      </c>
      <c r="M121" s="60">
        <v>5</v>
      </c>
      <c r="N121" s="60">
        <v>7</v>
      </c>
      <c r="O121" s="100">
        <f>C121/S121</f>
        <v>9.7702297702297702</v>
      </c>
      <c r="P121" s="101"/>
      <c r="Q121" s="102"/>
      <c r="R121" s="53"/>
      <c r="S121" s="54">
        <v>4004</v>
      </c>
    </row>
    <row r="122" spans="1:20" ht="22.5" customHeight="1">
      <c r="A122" s="208" t="s">
        <v>151</v>
      </c>
      <c r="B122" s="209"/>
      <c r="C122" s="55">
        <v>34826</v>
      </c>
      <c r="D122" s="56">
        <v>10567</v>
      </c>
      <c r="E122" s="57">
        <v>65</v>
      </c>
      <c r="F122" s="58">
        <v>841</v>
      </c>
      <c r="G122" s="56">
        <v>678</v>
      </c>
      <c r="H122" s="56">
        <v>178</v>
      </c>
      <c r="I122" s="57">
        <v>0</v>
      </c>
      <c r="J122" s="58">
        <v>21532</v>
      </c>
      <c r="K122" s="47">
        <f t="shared" si="3"/>
        <v>61.827370355481534</v>
      </c>
      <c r="L122" s="59">
        <v>565</v>
      </c>
      <c r="M122" s="60">
        <v>29</v>
      </c>
      <c r="N122" s="60">
        <v>2</v>
      </c>
      <c r="O122" s="100">
        <f>C122/S122</f>
        <v>9.3317256162915321</v>
      </c>
      <c r="P122" s="101"/>
      <c r="Q122" s="102"/>
      <c r="R122" s="53"/>
      <c r="S122" s="54">
        <v>3732</v>
      </c>
    </row>
    <row r="123" spans="1:20" ht="22.5" customHeight="1">
      <c r="A123" s="208" t="s">
        <v>152</v>
      </c>
      <c r="B123" s="209"/>
      <c r="C123" s="55">
        <v>82138</v>
      </c>
      <c r="D123" s="56">
        <v>36673</v>
      </c>
      <c r="E123" s="57" t="s">
        <v>25</v>
      </c>
      <c r="F123" s="58">
        <v>2522</v>
      </c>
      <c r="G123" s="56">
        <v>1231</v>
      </c>
      <c r="H123" s="56">
        <v>983</v>
      </c>
      <c r="I123" s="57" t="s">
        <v>25</v>
      </c>
      <c r="J123" s="58">
        <v>66480</v>
      </c>
      <c r="K123" s="47">
        <f t="shared" si="3"/>
        <v>80.936959750663519</v>
      </c>
      <c r="L123" s="59">
        <v>1069</v>
      </c>
      <c r="M123" s="60">
        <v>37</v>
      </c>
      <c r="N123" s="60">
        <v>8</v>
      </c>
      <c r="O123" s="100">
        <f>C123/S123</f>
        <v>8.6197922132437821</v>
      </c>
      <c r="P123" s="101"/>
      <c r="Q123" s="102"/>
      <c r="R123" s="53"/>
      <c r="S123" s="54">
        <v>9529</v>
      </c>
    </row>
    <row r="124" spans="1:20" ht="22.5" customHeight="1">
      <c r="A124" s="208" t="s">
        <v>153</v>
      </c>
      <c r="B124" s="209"/>
      <c r="C124" s="55">
        <v>46724</v>
      </c>
      <c r="D124" s="56">
        <v>9645</v>
      </c>
      <c r="E124" s="57">
        <v>942</v>
      </c>
      <c r="F124" s="58">
        <v>1159</v>
      </c>
      <c r="G124" s="56">
        <v>740</v>
      </c>
      <c r="H124" s="56">
        <v>321</v>
      </c>
      <c r="I124" s="57">
        <v>20</v>
      </c>
      <c r="J124" s="58">
        <v>25567</v>
      </c>
      <c r="K124" s="47">
        <f t="shared" si="3"/>
        <v>54.719202123105902</v>
      </c>
      <c r="L124" s="59">
        <v>7487</v>
      </c>
      <c r="M124" s="60">
        <v>20</v>
      </c>
      <c r="N124" s="60">
        <v>5</v>
      </c>
      <c r="O124" s="100">
        <f>C124/S124</f>
        <v>5.3705747126436778</v>
      </c>
      <c r="P124" s="101"/>
      <c r="Q124" s="102"/>
      <c r="R124" s="53"/>
      <c r="S124" s="54">
        <v>8700</v>
      </c>
    </row>
    <row r="125" spans="1:20" ht="22.5" customHeight="1">
      <c r="A125" s="208" t="s">
        <v>154</v>
      </c>
      <c r="B125" s="209"/>
      <c r="C125" s="55">
        <v>31670</v>
      </c>
      <c r="D125" s="56">
        <v>10251</v>
      </c>
      <c r="E125" s="57">
        <v>74</v>
      </c>
      <c r="F125" s="58">
        <v>601</v>
      </c>
      <c r="G125" s="56">
        <v>577</v>
      </c>
      <c r="H125" s="56">
        <v>169</v>
      </c>
      <c r="I125" s="57"/>
      <c r="J125" s="58">
        <v>31246</v>
      </c>
      <c r="K125" s="47">
        <f t="shared" si="3"/>
        <v>98.661193558572776</v>
      </c>
      <c r="L125" s="59">
        <v>498</v>
      </c>
      <c r="M125" s="60">
        <v>26</v>
      </c>
      <c r="N125" s="60">
        <v>3</v>
      </c>
      <c r="O125" s="100">
        <f>C125/S125</f>
        <v>12.723985536359985</v>
      </c>
      <c r="P125" s="101"/>
      <c r="Q125" s="148"/>
      <c r="R125" s="53"/>
      <c r="S125" s="54">
        <v>2489</v>
      </c>
    </row>
    <row r="126" spans="1:20" ht="22.5" customHeight="1" thickBot="1">
      <c r="A126" s="210" t="s">
        <v>155</v>
      </c>
      <c r="B126" s="211"/>
      <c r="C126" s="149">
        <v>31950</v>
      </c>
      <c r="D126" s="150">
        <v>0</v>
      </c>
      <c r="E126" s="151"/>
      <c r="F126" s="152">
        <v>85</v>
      </c>
      <c r="G126" s="150">
        <v>0</v>
      </c>
      <c r="H126" s="150"/>
      <c r="I126" s="151"/>
      <c r="J126" s="153">
        <v>30544</v>
      </c>
      <c r="K126" s="154">
        <v>96</v>
      </c>
      <c r="L126" s="155">
        <v>1</v>
      </c>
      <c r="M126" s="156"/>
      <c r="N126" s="156"/>
      <c r="O126" s="157"/>
      <c r="P126" s="158"/>
      <c r="Q126" s="159"/>
      <c r="R126" s="53"/>
      <c r="S126" s="160">
        <v>0</v>
      </c>
    </row>
    <row r="127" spans="1:20" ht="22.5" customHeight="1" thickTop="1">
      <c r="A127" s="212" t="s">
        <v>28</v>
      </c>
      <c r="B127" s="213"/>
      <c r="C127" s="161">
        <f t="shared" ref="C127:J127" si="4">SUM(C7:C126)</f>
        <v>11592000</v>
      </c>
      <c r="D127" s="162">
        <f t="shared" si="4"/>
        <v>3243745</v>
      </c>
      <c r="E127" s="163">
        <f t="shared" si="4"/>
        <v>48925</v>
      </c>
      <c r="F127" s="161">
        <f t="shared" si="4"/>
        <v>305180</v>
      </c>
      <c r="G127" s="162">
        <f t="shared" si="4"/>
        <v>252826</v>
      </c>
      <c r="H127" s="164">
        <f t="shared" si="4"/>
        <v>88306</v>
      </c>
      <c r="I127" s="165">
        <f t="shared" si="4"/>
        <v>1526</v>
      </c>
      <c r="J127" s="161">
        <f t="shared" si="4"/>
        <v>6784536</v>
      </c>
      <c r="K127" s="47">
        <f>J127/C127*100</f>
        <v>58.527743271221532</v>
      </c>
      <c r="L127" s="166">
        <f>SUM(L7:L126)</f>
        <v>218264</v>
      </c>
      <c r="M127" s="167">
        <f>SUM(M7:M126)</f>
        <v>5748</v>
      </c>
      <c r="N127" s="167">
        <f>SUM(N7:N126)</f>
        <v>837</v>
      </c>
      <c r="O127" s="168">
        <f>C127/S7</f>
        <v>5.866090988172175</v>
      </c>
      <c r="P127" s="169">
        <f>COUNTIF(P7:P126,"○")</f>
        <v>1</v>
      </c>
      <c r="Q127" s="170">
        <f>SUM(Q7:Q126)</f>
        <v>1827</v>
      </c>
      <c r="R127" s="171"/>
      <c r="S127" s="173">
        <f>SUM(S8:S126)</f>
        <v>1911842</v>
      </c>
    </row>
    <row r="128" spans="1:20" s="19" customFormat="1" ht="10" customHeight="1">
      <c r="A128" s="174"/>
      <c r="B128" s="174"/>
      <c r="C128" s="175"/>
      <c r="D128" s="175"/>
      <c r="E128" s="175"/>
      <c r="F128" s="175"/>
      <c r="G128" s="175"/>
      <c r="H128" s="175"/>
      <c r="I128" s="175"/>
      <c r="J128" s="175"/>
      <c r="K128" s="14"/>
      <c r="L128" s="176"/>
      <c r="M128" s="175"/>
      <c r="N128" s="175"/>
      <c r="O128" s="177"/>
      <c r="P128" s="178"/>
      <c r="Q128" s="179"/>
      <c r="R128" s="180"/>
      <c r="S128" s="181"/>
      <c r="T128" s="18"/>
    </row>
    <row r="129" spans="1:20" s="19" customFormat="1" ht="10" customHeight="1">
      <c r="A129" s="182" t="s">
        <v>29</v>
      </c>
      <c r="B129" s="174"/>
      <c r="C129" s="175"/>
      <c r="D129" s="175"/>
      <c r="E129" s="175"/>
      <c r="F129" s="175"/>
      <c r="G129" s="175"/>
      <c r="H129" s="175"/>
      <c r="I129" s="175"/>
      <c r="J129" s="175"/>
      <c r="K129" s="14"/>
      <c r="L129" s="176"/>
      <c r="M129" s="175"/>
      <c r="N129" s="175"/>
      <c r="O129" s="177"/>
      <c r="P129" s="178"/>
      <c r="Q129" s="179"/>
      <c r="R129" s="180"/>
      <c r="S129" s="181"/>
      <c r="T129" s="18"/>
    </row>
    <row r="130" spans="1:20" s="192" customFormat="1" ht="10" customHeight="1">
      <c r="A130" s="182" t="s">
        <v>30</v>
      </c>
      <c r="B130" s="183"/>
      <c r="C130" s="183"/>
      <c r="D130" s="184"/>
      <c r="E130" s="185"/>
      <c r="F130" s="186"/>
      <c r="G130" s="187"/>
      <c r="H130" s="183"/>
      <c r="I130" s="183"/>
      <c r="J130" s="185"/>
      <c r="K130" s="184"/>
      <c r="L130" s="183"/>
      <c r="M130" s="184"/>
      <c r="N130" s="188"/>
      <c r="O130" s="187"/>
      <c r="P130" s="189"/>
      <c r="Q130" s="190"/>
      <c r="R130" s="191"/>
    </row>
    <row r="131" spans="1:20" s="19" customFormat="1" ht="10" customHeight="1">
      <c r="B131" s="193" t="s">
        <v>31</v>
      </c>
      <c r="C131" s="194"/>
      <c r="D131" s="195" t="s">
        <v>32</v>
      </c>
      <c r="E131" s="195"/>
      <c r="F131" s="195"/>
      <c r="G131" s="196"/>
      <c r="H131" s="175"/>
      <c r="I131" s="175"/>
      <c r="J131" s="175"/>
      <c r="K131" s="14"/>
      <c r="L131" s="176"/>
      <c r="M131" s="175"/>
      <c r="N131" s="175"/>
      <c r="O131" s="177"/>
      <c r="P131" s="178"/>
      <c r="Q131" s="179"/>
      <c r="R131" s="180"/>
      <c r="S131" s="197"/>
      <c r="T131" s="18"/>
    </row>
    <row r="132" spans="1:20" s="19" customFormat="1" ht="10" customHeight="1">
      <c r="B132" s="193" t="s">
        <v>33</v>
      </c>
      <c r="C132" s="194"/>
      <c r="D132" s="198" t="s">
        <v>34</v>
      </c>
      <c r="E132" s="199"/>
      <c r="F132" s="199"/>
      <c r="G132" s="200"/>
      <c r="H132" s="175"/>
      <c r="I132" s="175"/>
      <c r="J132" s="175"/>
      <c r="K132" s="14"/>
      <c r="L132" s="176"/>
      <c r="M132" s="175"/>
      <c r="N132" s="175"/>
      <c r="O132" s="177"/>
      <c r="P132" s="178"/>
      <c r="Q132" s="179"/>
      <c r="R132" s="180"/>
      <c r="S132" s="197"/>
      <c r="T132" s="18"/>
    </row>
    <row r="133" spans="1:20" ht="10" customHeight="1">
      <c r="A133" s="201" t="s">
        <v>35</v>
      </c>
    </row>
    <row r="134" spans="1:20" ht="10" customHeight="1"/>
    <row r="135" spans="1:20" ht="10" customHeight="1"/>
    <row r="136" spans="1:20" ht="10" customHeight="1"/>
  </sheetData>
  <autoFilter ref="A6:T127" xr:uid="{00000000-0001-0000-0400-000000000000}">
    <filterColumn colId="0" showButton="0"/>
  </autoFilter>
  <mergeCells count="114">
    <mergeCell ref="S3:S6"/>
    <mergeCell ref="D4:D5"/>
    <mergeCell ref="E4:E5"/>
    <mergeCell ref="G4:G5"/>
    <mergeCell ref="H4:H5"/>
    <mergeCell ref="I4:I5"/>
    <mergeCell ref="A3:B6"/>
    <mergeCell ref="J3:J5"/>
    <mergeCell ref="K3:K5"/>
    <mergeCell ref="L3:L5"/>
    <mergeCell ref="M3:M5"/>
    <mergeCell ref="N3:N5"/>
    <mergeCell ref="Q4:Q5"/>
    <mergeCell ref="A7:B7"/>
    <mergeCell ref="A8:B8"/>
    <mergeCell ref="P8:P9"/>
    <mergeCell ref="Q8:Q9"/>
    <mergeCell ref="A9:B9"/>
    <mergeCell ref="O3:O4"/>
    <mergeCell ref="A25:B25"/>
    <mergeCell ref="A26:B26"/>
    <mergeCell ref="P26:P44"/>
    <mergeCell ref="Q26:Q44"/>
    <mergeCell ref="A43:B43"/>
    <mergeCell ref="A44:B44"/>
    <mergeCell ref="A10:B10"/>
    <mergeCell ref="P10:P20"/>
    <mergeCell ref="Q10:Q20"/>
    <mergeCell ref="A21:B21"/>
    <mergeCell ref="P21:P24"/>
    <mergeCell ref="Q21:Q24"/>
    <mergeCell ref="A22:B22"/>
    <mergeCell ref="A23:B23"/>
    <mergeCell ref="A24:B24"/>
    <mergeCell ref="A45:B45"/>
    <mergeCell ref="P45:P46"/>
    <mergeCell ref="Q45:Q46"/>
    <mergeCell ref="A47:B47"/>
    <mergeCell ref="A48:B48"/>
    <mergeCell ref="A49:B49"/>
    <mergeCell ref="P49:P50"/>
    <mergeCell ref="Q49:Q50"/>
    <mergeCell ref="A50:B50"/>
    <mergeCell ref="A58:B58"/>
    <mergeCell ref="A59:B59"/>
    <mergeCell ref="A60:B60"/>
    <mergeCell ref="A61:B61"/>
    <mergeCell ref="P61:P69"/>
    <mergeCell ref="Q61:Q69"/>
    <mergeCell ref="A51:B51"/>
    <mergeCell ref="P51:P53"/>
    <mergeCell ref="Q51:Q53"/>
    <mergeCell ref="A54:B54"/>
    <mergeCell ref="P54:P57"/>
    <mergeCell ref="Q54:Q57"/>
    <mergeCell ref="A75:B75"/>
    <mergeCell ref="P75:P77"/>
    <mergeCell ref="Q75:Q77"/>
    <mergeCell ref="A77:B77"/>
    <mergeCell ref="A78:B78"/>
    <mergeCell ref="A79:B79"/>
    <mergeCell ref="P79:P83"/>
    <mergeCell ref="Q79:Q83"/>
    <mergeCell ref="A70:B70"/>
    <mergeCell ref="P70:P74"/>
    <mergeCell ref="Q70:Q74"/>
    <mergeCell ref="A72:B72"/>
    <mergeCell ref="A73:B73"/>
    <mergeCell ref="A74:B74"/>
    <mergeCell ref="P97:P100"/>
    <mergeCell ref="Q97:Q100"/>
    <mergeCell ref="A88:B88"/>
    <mergeCell ref="A89:B89"/>
    <mergeCell ref="A90:B90"/>
    <mergeCell ref="A91:B91"/>
    <mergeCell ref="A92:B92"/>
    <mergeCell ref="A93:B93"/>
    <mergeCell ref="A84:B84"/>
    <mergeCell ref="A85:B85"/>
    <mergeCell ref="A86:B86"/>
    <mergeCell ref="P86:P87"/>
    <mergeCell ref="Q86:Q87"/>
    <mergeCell ref="A87:B87"/>
    <mergeCell ref="A101:B101"/>
    <mergeCell ref="A102:B102"/>
    <mergeCell ref="A103:B103"/>
    <mergeCell ref="A104:B104"/>
    <mergeCell ref="A105:B105"/>
    <mergeCell ref="A106:B106"/>
    <mergeCell ref="A94:B94"/>
    <mergeCell ref="A95:B95"/>
    <mergeCell ref="A96:B96"/>
    <mergeCell ref="A97:B97"/>
    <mergeCell ref="A113:B113"/>
    <mergeCell ref="A114:B114"/>
    <mergeCell ref="A115:B115"/>
    <mergeCell ref="A116:B116"/>
    <mergeCell ref="A117:B117"/>
    <mergeCell ref="A118:B118"/>
    <mergeCell ref="A107:B107"/>
    <mergeCell ref="A108:B108"/>
    <mergeCell ref="A109:B109"/>
    <mergeCell ref="A110:B110"/>
    <mergeCell ref="A111:B111"/>
    <mergeCell ref="A112:B112"/>
    <mergeCell ref="A125:B125"/>
    <mergeCell ref="A126:B126"/>
    <mergeCell ref="A127:B127"/>
    <mergeCell ref="A119:B119"/>
    <mergeCell ref="A120:B120"/>
    <mergeCell ref="A121:B121"/>
    <mergeCell ref="A122:B122"/>
    <mergeCell ref="A123:B123"/>
    <mergeCell ref="A124:B124"/>
  </mergeCells>
  <phoneticPr fontId="3"/>
  <dataValidations count="1">
    <dataValidation imeMode="halfAlpha" allowBlank="1" showInputMessage="1" showErrorMessage="1" sqref="C103:J103 L103:N103 C116:J116 L116:M116" xr:uid="{28A0AC46-A6BF-4EC5-ACCD-FD64548FBD01}"/>
  </dataValidations>
  <printOptions horizontalCentered="1"/>
  <pageMargins left="0.51181102362204722" right="0.51181102362204722" top="0.59055118110236227" bottom="0.59055118110236227" header="0.39370078740157483" footer="0.39370078740157483"/>
  <pageSetup paperSize="9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5資料</vt:lpstr>
      <vt:lpstr>'5資料'!Print_Area</vt:lpstr>
      <vt:lpstr>'5資料'!Print_Titles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　和子</dc:creator>
  <cp:lastModifiedBy>丸山　和子</cp:lastModifiedBy>
  <dcterms:created xsi:type="dcterms:W3CDTF">2025-10-17T05:13:41Z</dcterms:created>
  <dcterms:modified xsi:type="dcterms:W3CDTF">2025-10-17T05:19:08Z</dcterms:modified>
</cp:coreProperties>
</file>