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ics01-pc14\図書館共有\01企画協力課\概況\"/>
    </mc:Choice>
  </mc:AlternateContent>
  <bookViews>
    <workbookView xWindow="0" yWindow="0" windowWidth="19200" windowHeight="11550"/>
  </bookViews>
  <sheets>
    <sheet name="8個人貸出・団体貸出" sheetId="1" r:id="rId1"/>
  </sheets>
  <definedNames>
    <definedName name="_xlnm.Print_Area" localSheetId="0">'8個人貸出・団体貸出'!$A$1:$R$131</definedName>
    <definedName name="_xlnm.Print_Titles" localSheetId="0">'8個人貸出・団体貸出'!$3:$7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24" i="1" l="1"/>
  <c r="R124" i="1"/>
  <c r="Q124" i="1"/>
  <c r="O124" i="1"/>
  <c r="N124" i="1"/>
  <c r="M124" i="1"/>
  <c r="L124" i="1"/>
  <c r="K124" i="1"/>
  <c r="J124" i="1"/>
  <c r="G124" i="1"/>
  <c r="F124" i="1"/>
  <c r="E124" i="1"/>
  <c r="D124" i="1"/>
  <c r="I123" i="1"/>
  <c r="C123" i="1"/>
  <c r="P122" i="1"/>
  <c r="I122" i="1"/>
  <c r="C122" i="1"/>
  <c r="H122" i="1" s="1"/>
  <c r="P121" i="1"/>
  <c r="I121" i="1"/>
  <c r="C121" i="1"/>
  <c r="H121" i="1" s="1"/>
  <c r="P120" i="1"/>
  <c r="I120" i="1"/>
  <c r="C120" i="1"/>
  <c r="H120" i="1" s="1"/>
  <c r="P119" i="1"/>
  <c r="I119" i="1"/>
  <c r="C119" i="1"/>
  <c r="H119" i="1" s="1"/>
  <c r="P118" i="1"/>
  <c r="I118" i="1"/>
  <c r="C118" i="1"/>
  <c r="H118" i="1" s="1"/>
  <c r="P117" i="1"/>
  <c r="I117" i="1"/>
  <c r="C117" i="1"/>
  <c r="H117" i="1" s="1"/>
  <c r="P116" i="1"/>
  <c r="I116" i="1"/>
  <c r="C116" i="1"/>
  <c r="H116" i="1" s="1"/>
  <c r="P115" i="1"/>
  <c r="I115" i="1"/>
  <c r="C115" i="1"/>
  <c r="H115" i="1" s="1"/>
  <c r="P114" i="1"/>
  <c r="I114" i="1"/>
  <c r="C114" i="1"/>
  <c r="H114" i="1" s="1"/>
  <c r="P113" i="1"/>
  <c r="I113" i="1"/>
  <c r="C113" i="1"/>
  <c r="H113" i="1" s="1"/>
  <c r="P112" i="1"/>
  <c r="I112" i="1"/>
  <c r="C112" i="1"/>
  <c r="H112" i="1" s="1"/>
  <c r="P111" i="1"/>
  <c r="I111" i="1"/>
  <c r="C111" i="1"/>
  <c r="H111" i="1" s="1"/>
  <c r="P110" i="1"/>
  <c r="I110" i="1"/>
  <c r="C110" i="1"/>
  <c r="H110" i="1" s="1"/>
  <c r="P109" i="1"/>
  <c r="I109" i="1"/>
  <c r="C109" i="1"/>
  <c r="H109" i="1" s="1"/>
  <c r="P108" i="1"/>
  <c r="I108" i="1"/>
  <c r="C108" i="1"/>
  <c r="H108" i="1" s="1"/>
  <c r="P107" i="1"/>
  <c r="I107" i="1"/>
  <c r="C107" i="1"/>
  <c r="H107" i="1" s="1"/>
  <c r="P106" i="1"/>
  <c r="I106" i="1"/>
  <c r="C106" i="1"/>
  <c r="H106" i="1" s="1"/>
  <c r="P105" i="1"/>
  <c r="I105" i="1"/>
  <c r="C105" i="1"/>
  <c r="H105" i="1" s="1"/>
  <c r="P104" i="1"/>
  <c r="I104" i="1"/>
  <c r="C104" i="1"/>
  <c r="H104" i="1" s="1"/>
  <c r="P103" i="1"/>
  <c r="I103" i="1"/>
  <c r="C103" i="1"/>
  <c r="H103" i="1" s="1"/>
  <c r="P102" i="1"/>
  <c r="I102" i="1"/>
  <c r="C102" i="1"/>
  <c r="H102" i="1" s="1"/>
  <c r="P101" i="1"/>
  <c r="I101" i="1"/>
  <c r="C101" i="1"/>
  <c r="H101" i="1" s="1"/>
  <c r="P100" i="1"/>
  <c r="I100" i="1"/>
  <c r="C100" i="1"/>
  <c r="H100" i="1" s="1"/>
  <c r="P99" i="1"/>
  <c r="I99" i="1"/>
  <c r="C99" i="1"/>
  <c r="H99" i="1" s="1"/>
  <c r="P98" i="1"/>
  <c r="I98" i="1"/>
  <c r="C98" i="1"/>
  <c r="H98" i="1" s="1"/>
  <c r="P97" i="1"/>
  <c r="I97" i="1"/>
  <c r="C97" i="1"/>
  <c r="H97" i="1" s="1"/>
  <c r="P96" i="1"/>
  <c r="I96" i="1"/>
  <c r="C96" i="1"/>
  <c r="H96" i="1" s="1"/>
  <c r="P95" i="1"/>
  <c r="I95" i="1"/>
  <c r="C95" i="1"/>
  <c r="H95" i="1" s="1"/>
  <c r="P94" i="1"/>
  <c r="I94" i="1"/>
  <c r="C94" i="1"/>
  <c r="H94" i="1" s="1"/>
  <c r="I93" i="1"/>
  <c r="C93" i="1"/>
  <c r="I92" i="1"/>
  <c r="P92" i="1" s="1"/>
  <c r="H92" i="1"/>
  <c r="C92" i="1"/>
  <c r="I91" i="1"/>
  <c r="P91" i="1" s="1"/>
  <c r="H91" i="1"/>
  <c r="C91" i="1"/>
  <c r="I90" i="1"/>
  <c r="P90" i="1" s="1"/>
  <c r="H90" i="1"/>
  <c r="C90" i="1"/>
  <c r="I89" i="1"/>
  <c r="P89" i="1" s="1"/>
  <c r="H89" i="1"/>
  <c r="C89" i="1"/>
  <c r="I88" i="1"/>
  <c r="C88" i="1"/>
  <c r="P87" i="1"/>
  <c r="I87" i="1"/>
  <c r="C87" i="1"/>
  <c r="H87" i="1" s="1"/>
  <c r="P86" i="1"/>
  <c r="I86" i="1"/>
  <c r="C86" i="1"/>
  <c r="H86" i="1" s="1"/>
  <c r="P85" i="1"/>
  <c r="I85" i="1"/>
  <c r="C85" i="1"/>
  <c r="H85" i="1" s="1"/>
  <c r="I84" i="1"/>
  <c r="C84" i="1"/>
  <c r="I83" i="1"/>
  <c r="C83" i="1"/>
  <c r="I82" i="1"/>
  <c r="C82" i="1"/>
  <c r="I81" i="1"/>
  <c r="C81" i="1"/>
  <c r="P80" i="1"/>
  <c r="I80" i="1"/>
  <c r="C80" i="1"/>
  <c r="H80" i="1" s="1"/>
  <c r="P79" i="1"/>
  <c r="I79" i="1"/>
  <c r="C79" i="1"/>
  <c r="H79" i="1" s="1"/>
  <c r="I78" i="1"/>
  <c r="C78" i="1"/>
  <c r="I77" i="1"/>
  <c r="C77" i="1"/>
  <c r="P76" i="1"/>
  <c r="I76" i="1"/>
  <c r="C76" i="1"/>
  <c r="H76" i="1" s="1"/>
  <c r="I75" i="1"/>
  <c r="C75" i="1"/>
  <c r="I74" i="1"/>
  <c r="C74" i="1"/>
  <c r="I73" i="1"/>
  <c r="C73" i="1"/>
  <c r="I72" i="1"/>
  <c r="C72" i="1"/>
  <c r="P71" i="1"/>
  <c r="I71" i="1"/>
  <c r="C71" i="1"/>
  <c r="H71" i="1" s="1"/>
  <c r="I70" i="1"/>
  <c r="I69" i="1"/>
  <c r="I68" i="1"/>
  <c r="I67" i="1"/>
  <c r="I66" i="1"/>
  <c r="I65" i="1"/>
  <c r="I64" i="1"/>
  <c r="I63" i="1"/>
  <c r="P62" i="1"/>
  <c r="I62" i="1"/>
  <c r="C62" i="1"/>
  <c r="H62" i="1" s="1"/>
  <c r="P61" i="1"/>
  <c r="I61" i="1"/>
  <c r="C61" i="1"/>
  <c r="H61" i="1" s="1"/>
  <c r="P60" i="1"/>
  <c r="I60" i="1"/>
  <c r="C60" i="1"/>
  <c r="H60" i="1" s="1"/>
  <c r="P59" i="1"/>
  <c r="I59" i="1"/>
  <c r="C59" i="1"/>
  <c r="H59" i="1" s="1"/>
  <c r="I58" i="1"/>
  <c r="C58" i="1"/>
  <c r="I57" i="1"/>
  <c r="C57" i="1"/>
  <c r="I56" i="1"/>
  <c r="C56" i="1"/>
  <c r="I55" i="1"/>
  <c r="P55" i="1" s="1"/>
  <c r="H55" i="1"/>
  <c r="C55" i="1"/>
  <c r="I54" i="1"/>
  <c r="I53" i="1"/>
  <c r="P52" i="1"/>
  <c r="I52" i="1"/>
  <c r="C52" i="1"/>
  <c r="H52" i="1" s="1"/>
  <c r="I51" i="1"/>
  <c r="C51" i="1"/>
  <c r="I50" i="1"/>
  <c r="P50" i="1" s="1"/>
  <c r="H50" i="1"/>
  <c r="C50" i="1"/>
  <c r="I49" i="1"/>
  <c r="P49" i="1" s="1"/>
  <c r="H49" i="1"/>
  <c r="I48" i="1"/>
  <c r="P48" i="1" s="1"/>
  <c r="C48" i="1"/>
  <c r="H48" i="1" s="1"/>
  <c r="I47" i="1"/>
  <c r="C47" i="1"/>
  <c r="I46" i="1"/>
  <c r="P46" i="1" s="1"/>
  <c r="C46" i="1"/>
  <c r="H46" i="1" s="1"/>
  <c r="I45" i="1"/>
  <c r="C45" i="1"/>
  <c r="I44" i="1"/>
  <c r="C44" i="1"/>
  <c r="I43" i="1"/>
  <c r="C43" i="1"/>
  <c r="I42" i="1"/>
  <c r="C42" i="1"/>
  <c r="I41" i="1"/>
  <c r="C41" i="1"/>
  <c r="I40" i="1"/>
  <c r="C40" i="1"/>
  <c r="I39" i="1"/>
  <c r="C39" i="1"/>
  <c r="I38" i="1"/>
  <c r="C38" i="1"/>
  <c r="I37" i="1"/>
  <c r="C37" i="1"/>
  <c r="I36" i="1"/>
  <c r="C36" i="1"/>
  <c r="I35" i="1"/>
  <c r="C35" i="1"/>
  <c r="I34" i="1"/>
  <c r="C34" i="1"/>
  <c r="I33" i="1"/>
  <c r="C33" i="1"/>
  <c r="I32" i="1"/>
  <c r="C32" i="1"/>
  <c r="I31" i="1"/>
  <c r="C31" i="1"/>
  <c r="I30" i="1"/>
  <c r="C30" i="1"/>
  <c r="I29" i="1"/>
  <c r="C29" i="1"/>
  <c r="I28" i="1"/>
  <c r="C28" i="1"/>
  <c r="I27" i="1"/>
  <c r="P27" i="1" s="1"/>
  <c r="C27" i="1"/>
  <c r="H27" i="1" s="1"/>
  <c r="I26" i="1"/>
  <c r="P26" i="1" s="1"/>
  <c r="C26" i="1"/>
  <c r="H26" i="1" s="1"/>
  <c r="I25" i="1"/>
  <c r="C25" i="1"/>
  <c r="I24" i="1"/>
  <c r="C24" i="1"/>
  <c r="I23" i="1"/>
  <c r="C23" i="1"/>
  <c r="I22" i="1"/>
  <c r="P22" i="1" s="1"/>
  <c r="C22" i="1"/>
  <c r="H22" i="1" s="1"/>
  <c r="I21" i="1"/>
  <c r="C21" i="1"/>
  <c r="I20" i="1"/>
  <c r="C20" i="1"/>
  <c r="I19" i="1"/>
  <c r="C19" i="1"/>
  <c r="I18" i="1"/>
  <c r="C18" i="1"/>
  <c r="I17" i="1"/>
  <c r="C17" i="1"/>
  <c r="I16" i="1"/>
  <c r="C16" i="1"/>
  <c r="I15" i="1"/>
  <c r="C15" i="1"/>
  <c r="I14" i="1"/>
  <c r="C14" i="1"/>
  <c r="I13" i="1"/>
  <c r="C13" i="1"/>
  <c r="I12" i="1"/>
  <c r="C12" i="1"/>
  <c r="I11" i="1"/>
  <c r="P11" i="1" s="1"/>
  <c r="C11" i="1"/>
  <c r="H11" i="1" s="1"/>
  <c r="I10" i="1"/>
  <c r="C10" i="1"/>
  <c r="I9" i="1"/>
  <c r="P9" i="1" s="1"/>
  <c r="C9" i="1"/>
  <c r="H9" i="1" s="1"/>
  <c r="I8" i="1"/>
  <c r="P8" i="1" s="1"/>
  <c r="C8" i="1"/>
  <c r="C124" i="1" s="1"/>
  <c r="H8" i="1" l="1"/>
  <c r="I124" i="1"/>
  <c r="P124" i="1" s="1"/>
</calcChain>
</file>

<file path=xl/sharedStrings.xml><?xml version="1.0" encoding="utf-8"?>
<sst xmlns="http://schemas.openxmlformats.org/spreadsheetml/2006/main" count="265" uniqueCount="222">
  <si>
    <t>８ 貸出</t>
    <rPh sb="2" eb="4">
      <t>カシダシ</t>
    </rPh>
    <phoneticPr fontId="3"/>
  </si>
  <si>
    <t>館   名</t>
    <phoneticPr fontId="3"/>
  </si>
  <si>
    <t>登録者数</t>
    <rPh sb="0" eb="3">
      <t>トウロクシャ</t>
    </rPh>
    <rPh sb="3" eb="4">
      <t>スウ</t>
    </rPh>
    <phoneticPr fontId="3"/>
  </si>
  <si>
    <t>個人貸出冊数</t>
    <rPh sb="0" eb="2">
      <t>コジン</t>
    </rPh>
    <rPh sb="2" eb="4">
      <t>カシダシ</t>
    </rPh>
    <rPh sb="4" eb="6">
      <t>サツスウ</t>
    </rPh>
    <phoneticPr fontId="3"/>
  </si>
  <si>
    <t>団体貸出</t>
  </si>
  <si>
    <t>総   計</t>
    <rPh sb="0" eb="1">
      <t>フサ</t>
    </rPh>
    <rPh sb="4" eb="5">
      <t>ケイ</t>
    </rPh>
    <phoneticPr fontId="3"/>
  </si>
  <si>
    <t>登録率</t>
    <rPh sb="0" eb="2">
      <t>トウロク</t>
    </rPh>
    <rPh sb="2" eb="3">
      <t>リツ</t>
    </rPh>
    <phoneticPr fontId="3"/>
  </si>
  <si>
    <t>　　総  計</t>
    <rPh sb="2" eb="3">
      <t>フサ</t>
    </rPh>
    <rPh sb="5" eb="6">
      <t>ケイ</t>
    </rPh>
    <phoneticPr fontId="3"/>
  </si>
  <si>
    <t>人口1人当貸出    冊数</t>
    <rPh sb="0" eb="2">
      <t>ジンコウ</t>
    </rPh>
    <rPh sb="3" eb="4">
      <t>ニン</t>
    </rPh>
    <rPh sb="4" eb="5">
      <t>ア</t>
    </rPh>
    <rPh sb="5" eb="7">
      <t>カシダシ</t>
    </rPh>
    <rPh sb="11" eb="13">
      <t>サッスウ</t>
    </rPh>
    <phoneticPr fontId="3"/>
  </si>
  <si>
    <t>貸出冊数</t>
    <rPh sb="0" eb="2">
      <t>カシダシ</t>
    </rPh>
    <rPh sb="2" eb="4">
      <t>サッスウ</t>
    </rPh>
    <phoneticPr fontId="3"/>
  </si>
  <si>
    <t>団体数</t>
    <rPh sb="0" eb="2">
      <t>ダンタイ</t>
    </rPh>
    <rPh sb="2" eb="3">
      <t>スウ</t>
    </rPh>
    <phoneticPr fontId="3"/>
  </si>
  <si>
    <t>本館・分館</t>
    <rPh sb="0" eb="2">
      <t>ホンカン</t>
    </rPh>
    <rPh sb="3" eb="5">
      <t>ブンカン</t>
    </rPh>
    <phoneticPr fontId="3"/>
  </si>
  <si>
    <t>移動図書館車</t>
    <rPh sb="0" eb="2">
      <t>イドウ</t>
    </rPh>
    <rPh sb="2" eb="5">
      <t>トショカン</t>
    </rPh>
    <rPh sb="5" eb="6">
      <t>シャ</t>
    </rPh>
    <phoneticPr fontId="3"/>
  </si>
  <si>
    <t>う         ち        児       童</t>
    <rPh sb="19" eb="20">
      <t>ジ</t>
    </rPh>
    <rPh sb="27" eb="28">
      <t>ワラベ</t>
    </rPh>
    <phoneticPr fontId="3"/>
  </si>
  <si>
    <t>う      ち     児    童</t>
    <rPh sb="13" eb="14">
      <t>ジ</t>
    </rPh>
    <rPh sb="18" eb="19">
      <t>ワラベ</t>
    </rPh>
    <phoneticPr fontId="3"/>
  </si>
  <si>
    <t>う ち
視 聴 覚資料</t>
    <rPh sb="4" eb="5">
      <t>シ</t>
    </rPh>
    <rPh sb="6" eb="7">
      <t>チョウ</t>
    </rPh>
    <rPh sb="8" eb="9">
      <t>サトル</t>
    </rPh>
    <rPh sb="9" eb="10">
      <t>シ</t>
    </rPh>
    <rPh sb="10" eb="11">
      <t>リョウ</t>
    </rPh>
    <phoneticPr fontId="3"/>
  </si>
  <si>
    <t>う      ち     児     童</t>
    <rPh sb="13" eb="14">
      <t>ジ</t>
    </rPh>
    <rPh sb="19" eb="20">
      <t>ワラベ</t>
    </rPh>
    <phoneticPr fontId="3"/>
  </si>
  <si>
    <t>うち
視聴覚資料</t>
    <rPh sb="3" eb="6">
      <t>シチョウカク</t>
    </rPh>
    <rPh sb="6" eb="8">
      <t>シリョウ</t>
    </rPh>
    <phoneticPr fontId="3"/>
  </si>
  <si>
    <t>人</t>
    <rPh sb="0" eb="1">
      <t>ニン</t>
    </rPh>
    <phoneticPr fontId="3"/>
  </si>
  <si>
    <t>％</t>
    <phoneticPr fontId="3"/>
  </si>
  <si>
    <t>冊</t>
    <rPh sb="0" eb="1">
      <t>サツ</t>
    </rPh>
    <phoneticPr fontId="3"/>
  </si>
  <si>
    <t>点</t>
    <rPh sb="0" eb="1">
      <t>テン</t>
    </rPh>
    <phoneticPr fontId="3"/>
  </si>
  <si>
    <t>冊</t>
  </si>
  <si>
    <t>県立長野</t>
    <rPh sb="0" eb="2">
      <t>ケンリツ</t>
    </rPh>
    <phoneticPr fontId="3"/>
  </si>
  <si>
    <t>県立長野</t>
    <rPh sb="0" eb="2">
      <t>ケンリツ</t>
    </rPh>
    <rPh sb="2" eb="4">
      <t>ナガノ</t>
    </rPh>
    <phoneticPr fontId="3"/>
  </si>
  <si>
    <t>長野市立長野</t>
    <rPh sb="0" eb="2">
      <t>ナガノ</t>
    </rPh>
    <rPh sb="2" eb="6">
      <t>シリツナガノ</t>
    </rPh>
    <phoneticPr fontId="3"/>
  </si>
  <si>
    <t>長野市立長野</t>
    <rPh sb="0" eb="2">
      <t>ナガノ</t>
    </rPh>
    <rPh sb="2" eb="3">
      <t>シ</t>
    </rPh>
    <rPh sb="3" eb="4">
      <t>リツ</t>
    </rPh>
    <rPh sb="4" eb="5">
      <t>ナガ</t>
    </rPh>
    <rPh sb="5" eb="6">
      <t>ノ</t>
    </rPh>
    <phoneticPr fontId="3"/>
  </si>
  <si>
    <t>長野市立南部</t>
    <rPh sb="0" eb="2">
      <t>ナガノ</t>
    </rPh>
    <rPh sb="2" eb="6">
      <t>シリツナガノ</t>
    </rPh>
    <phoneticPr fontId="3"/>
  </si>
  <si>
    <t>長野市立南部</t>
    <rPh sb="0" eb="2">
      <t>ナガノ</t>
    </rPh>
    <rPh sb="2" eb="3">
      <t>シ</t>
    </rPh>
    <rPh sb="3" eb="4">
      <t>リツ</t>
    </rPh>
    <rPh sb="4" eb="6">
      <t>ナンブ</t>
    </rPh>
    <phoneticPr fontId="3"/>
  </si>
  <si>
    <t>松本市中央</t>
    <rPh sb="0" eb="3">
      <t>マツモトシ</t>
    </rPh>
    <phoneticPr fontId="3"/>
  </si>
  <si>
    <t>松本市中央</t>
    <rPh sb="0" eb="3">
      <t>マツモトシ</t>
    </rPh>
    <rPh sb="3" eb="5">
      <t>チュウオウ</t>
    </rPh>
    <phoneticPr fontId="3"/>
  </si>
  <si>
    <t>あがたの森</t>
    <rPh sb="4" eb="5">
      <t>モリ</t>
    </rPh>
    <phoneticPr fontId="3"/>
  </si>
  <si>
    <t>西部</t>
    <rPh sb="0" eb="1">
      <t>ニシ</t>
    </rPh>
    <rPh sb="1" eb="2">
      <t>ブ</t>
    </rPh>
    <phoneticPr fontId="3"/>
  </si>
  <si>
    <t>西部</t>
    <rPh sb="0" eb="2">
      <t>セイブ</t>
    </rPh>
    <phoneticPr fontId="3"/>
  </si>
  <si>
    <t>南部</t>
    <rPh sb="0" eb="1">
      <t>ミナミ</t>
    </rPh>
    <rPh sb="1" eb="2">
      <t>ブ</t>
    </rPh>
    <phoneticPr fontId="3"/>
  </si>
  <si>
    <t>南部</t>
    <rPh sb="0" eb="2">
      <t>ナンブ</t>
    </rPh>
    <phoneticPr fontId="3"/>
  </si>
  <si>
    <t>寿台</t>
    <rPh sb="0" eb="1">
      <t>コトブキ</t>
    </rPh>
    <rPh sb="1" eb="2">
      <t>ダイ</t>
    </rPh>
    <phoneticPr fontId="3"/>
  </si>
  <si>
    <t>本郷</t>
    <rPh sb="0" eb="2">
      <t>ホンゴウ</t>
    </rPh>
    <phoneticPr fontId="3"/>
  </si>
  <si>
    <t>中山文庫</t>
    <rPh sb="0" eb="1">
      <t>ナカ</t>
    </rPh>
    <rPh sb="1" eb="2">
      <t>ヤマ</t>
    </rPh>
    <rPh sb="2" eb="4">
      <t>ブンコ</t>
    </rPh>
    <phoneticPr fontId="3"/>
  </si>
  <si>
    <t>中山文庫</t>
    <rPh sb="0" eb="2">
      <t>ナカヤマ</t>
    </rPh>
    <rPh sb="2" eb="4">
      <t>ブンコ</t>
    </rPh>
    <phoneticPr fontId="3"/>
  </si>
  <si>
    <t>島内</t>
    <rPh sb="0" eb="2">
      <t>シマウチ</t>
    </rPh>
    <phoneticPr fontId="3"/>
  </si>
  <si>
    <t>空港</t>
    <rPh sb="0" eb="2">
      <t>クウコウ</t>
    </rPh>
    <phoneticPr fontId="3"/>
  </si>
  <si>
    <t>波田</t>
    <rPh sb="0" eb="2">
      <t>ハタ</t>
    </rPh>
    <phoneticPr fontId="3"/>
  </si>
  <si>
    <t>梓川</t>
    <rPh sb="0" eb="2">
      <t>アズサガワ</t>
    </rPh>
    <phoneticPr fontId="3"/>
  </si>
  <si>
    <t>上田市立上田</t>
    <rPh sb="0" eb="4">
      <t>ウエダシリツ</t>
    </rPh>
    <rPh sb="4" eb="6">
      <t>ウエダ</t>
    </rPh>
    <phoneticPr fontId="3"/>
  </si>
  <si>
    <t>上田市立丸子</t>
    <rPh sb="0" eb="4">
      <t>ウエダシリツ</t>
    </rPh>
    <rPh sb="4" eb="6">
      <t>マルコ</t>
    </rPh>
    <phoneticPr fontId="3"/>
  </si>
  <si>
    <t>上田市立丸子金子</t>
    <rPh sb="0" eb="4">
      <t>ウエダシリツ</t>
    </rPh>
    <rPh sb="4" eb="6">
      <t>マルコ</t>
    </rPh>
    <rPh sb="6" eb="8">
      <t>カネコ</t>
    </rPh>
    <phoneticPr fontId="3"/>
  </si>
  <si>
    <t>上田情報
ライブラリー</t>
    <rPh sb="0" eb="2">
      <t>ウエダ</t>
    </rPh>
    <rPh sb="2" eb="4">
      <t>ジョウホウ</t>
    </rPh>
    <phoneticPr fontId="3"/>
  </si>
  <si>
    <t>上田情報ライブラリー</t>
    <rPh sb="0" eb="2">
      <t>ウエダ</t>
    </rPh>
    <rPh sb="2" eb="4">
      <t>ジョウホウ</t>
    </rPh>
    <phoneticPr fontId="3"/>
  </si>
  <si>
    <t>上田市立真田</t>
    <rPh sb="0" eb="1">
      <t>ウエ</t>
    </rPh>
    <rPh sb="1" eb="2">
      <t>タ</t>
    </rPh>
    <rPh sb="2" eb="3">
      <t>シ</t>
    </rPh>
    <rPh sb="3" eb="4">
      <t>リツ</t>
    </rPh>
    <rPh sb="4" eb="5">
      <t>マコト</t>
    </rPh>
    <rPh sb="5" eb="6">
      <t>タ</t>
    </rPh>
    <phoneticPr fontId="3"/>
  </si>
  <si>
    <t>上　田　市　立　真　田　</t>
    <rPh sb="0" eb="1">
      <t>ウエ</t>
    </rPh>
    <rPh sb="2" eb="3">
      <t>タ</t>
    </rPh>
    <rPh sb="4" eb="5">
      <t>シ</t>
    </rPh>
    <rPh sb="6" eb="7">
      <t>リツ</t>
    </rPh>
    <rPh sb="8" eb="9">
      <t>マコト</t>
    </rPh>
    <rPh sb="10" eb="11">
      <t>タ</t>
    </rPh>
    <phoneticPr fontId="3"/>
  </si>
  <si>
    <t>市立岡谷</t>
    <rPh sb="0" eb="2">
      <t>シリツ</t>
    </rPh>
    <rPh sb="2" eb="4">
      <t>オカヤ</t>
    </rPh>
    <phoneticPr fontId="3"/>
  </si>
  <si>
    <t>市立岡谷</t>
    <rPh sb="0" eb="1">
      <t>シ</t>
    </rPh>
    <rPh sb="1" eb="2">
      <t>リツ</t>
    </rPh>
    <rPh sb="2" eb="4">
      <t>オカヤ</t>
    </rPh>
    <phoneticPr fontId="3"/>
  </si>
  <si>
    <t>飯田市立中央</t>
    <rPh sb="0" eb="3">
      <t>イイダシ</t>
    </rPh>
    <rPh sb="3" eb="4">
      <t>リツ</t>
    </rPh>
    <phoneticPr fontId="3"/>
  </si>
  <si>
    <t>飯田市立中央</t>
    <rPh sb="0" eb="3">
      <t>イイダシ</t>
    </rPh>
    <rPh sb="3" eb="4">
      <t>リツ</t>
    </rPh>
    <rPh sb="4" eb="6">
      <t>チュウオウ</t>
    </rPh>
    <phoneticPr fontId="3"/>
  </si>
  <si>
    <t>羽場分館</t>
    <rPh sb="0" eb="2">
      <t>ハバ</t>
    </rPh>
    <rPh sb="2" eb="4">
      <t>ブンカン</t>
    </rPh>
    <phoneticPr fontId="3"/>
  </si>
  <si>
    <t>上郷</t>
    <rPh sb="0" eb="2">
      <t>カミサト</t>
    </rPh>
    <phoneticPr fontId="3"/>
  </si>
  <si>
    <t>丸山分館</t>
    <rPh sb="0" eb="2">
      <t>マルヤマ</t>
    </rPh>
    <rPh sb="2" eb="4">
      <t>ブンカン</t>
    </rPh>
    <phoneticPr fontId="3"/>
  </si>
  <si>
    <t>鼎</t>
    <rPh sb="0" eb="1">
      <t>カナエ</t>
    </rPh>
    <phoneticPr fontId="3"/>
  </si>
  <si>
    <t>東野分館</t>
    <rPh sb="0" eb="2">
      <t>ヒガシノ</t>
    </rPh>
    <rPh sb="2" eb="4">
      <t>ブンカン</t>
    </rPh>
    <phoneticPr fontId="3"/>
  </si>
  <si>
    <t>羽場分館</t>
    <rPh sb="0" eb="2">
      <t>ハバ</t>
    </rPh>
    <rPh sb="2" eb="3">
      <t>ブン</t>
    </rPh>
    <rPh sb="3" eb="4">
      <t>カン</t>
    </rPh>
    <phoneticPr fontId="3"/>
  </si>
  <si>
    <t>座光寺
分　館</t>
    <rPh sb="0" eb="1">
      <t>ザ</t>
    </rPh>
    <rPh sb="1" eb="2">
      <t>コウ</t>
    </rPh>
    <rPh sb="2" eb="3">
      <t>ジ</t>
    </rPh>
    <rPh sb="4" eb="5">
      <t>ブン</t>
    </rPh>
    <rPh sb="6" eb="7">
      <t>カン</t>
    </rPh>
    <phoneticPr fontId="3"/>
  </si>
  <si>
    <t>丸山分館</t>
    <rPh sb="0" eb="2">
      <t>マルヤマ</t>
    </rPh>
    <rPh sb="2" eb="3">
      <t>ブン</t>
    </rPh>
    <rPh sb="3" eb="4">
      <t>カン</t>
    </rPh>
    <phoneticPr fontId="3"/>
  </si>
  <si>
    <t>松尾分館</t>
    <rPh sb="0" eb="2">
      <t>マツオ</t>
    </rPh>
    <rPh sb="2" eb="4">
      <t>ブンカン</t>
    </rPh>
    <phoneticPr fontId="3"/>
  </si>
  <si>
    <t>東野分館</t>
    <rPh sb="0" eb="2">
      <t>ヒガシノ</t>
    </rPh>
    <rPh sb="2" eb="3">
      <t>ブン</t>
    </rPh>
    <rPh sb="3" eb="4">
      <t>カン</t>
    </rPh>
    <phoneticPr fontId="3"/>
  </si>
  <si>
    <t>下久堅
分　館</t>
    <rPh sb="0" eb="1">
      <t>シモ</t>
    </rPh>
    <rPh sb="1" eb="2">
      <t>ヒサ</t>
    </rPh>
    <rPh sb="2" eb="3">
      <t>ケン</t>
    </rPh>
    <rPh sb="4" eb="5">
      <t>ブン</t>
    </rPh>
    <rPh sb="6" eb="7">
      <t>カン</t>
    </rPh>
    <phoneticPr fontId="3"/>
  </si>
  <si>
    <t>座光寺分館</t>
    <rPh sb="0" eb="3">
      <t>ザコウジ</t>
    </rPh>
    <rPh sb="3" eb="4">
      <t>ブン</t>
    </rPh>
    <rPh sb="4" eb="5">
      <t>カン</t>
    </rPh>
    <phoneticPr fontId="3"/>
  </si>
  <si>
    <t>上久堅
分　館</t>
    <rPh sb="0" eb="1">
      <t>ウエ</t>
    </rPh>
    <rPh sb="1" eb="2">
      <t>ヒサ</t>
    </rPh>
    <rPh sb="2" eb="3">
      <t>ケン</t>
    </rPh>
    <rPh sb="4" eb="5">
      <t>ブン</t>
    </rPh>
    <rPh sb="6" eb="7">
      <t>カン</t>
    </rPh>
    <phoneticPr fontId="3"/>
  </si>
  <si>
    <t>松尾分館</t>
    <rPh sb="0" eb="2">
      <t>マツオ</t>
    </rPh>
    <rPh sb="2" eb="3">
      <t>ブン</t>
    </rPh>
    <rPh sb="3" eb="4">
      <t>カン</t>
    </rPh>
    <phoneticPr fontId="3"/>
  </si>
  <si>
    <t>千代分館</t>
    <rPh sb="0" eb="2">
      <t>チヨ</t>
    </rPh>
    <rPh sb="2" eb="4">
      <t>ブンカン</t>
    </rPh>
    <phoneticPr fontId="3"/>
  </si>
  <si>
    <t>下久堅分館</t>
    <rPh sb="0" eb="1">
      <t>シモ</t>
    </rPh>
    <rPh sb="1" eb="2">
      <t>ヒサ</t>
    </rPh>
    <rPh sb="2" eb="3">
      <t>カタ</t>
    </rPh>
    <rPh sb="3" eb="4">
      <t>ブン</t>
    </rPh>
    <rPh sb="4" eb="5">
      <t>カン</t>
    </rPh>
    <phoneticPr fontId="3"/>
  </si>
  <si>
    <t>龍江分館</t>
    <rPh sb="0" eb="1">
      <t>タツ</t>
    </rPh>
    <rPh sb="1" eb="2">
      <t>エ</t>
    </rPh>
    <rPh sb="2" eb="4">
      <t>ブンカン</t>
    </rPh>
    <phoneticPr fontId="3"/>
  </si>
  <si>
    <t>上久堅分館</t>
    <rPh sb="0" eb="1">
      <t>カミ</t>
    </rPh>
    <rPh sb="1" eb="2">
      <t>ヒサ</t>
    </rPh>
    <rPh sb="2" eb="3">
      <t>カタ</t>
    </rPh>
    <rPh sb="3" eb="4">
      <t>ブン</t>
    </rPh>
    <rPh sb="4" eb="5">
      <t>カン</t>
    </rPh>
    <phoneticPr fontId="3"/>
  </si>
  <si>
    <t>竜丘分館</t>
    <rPh sb="0" eb="1">
      <t>タツ</t>
    </rPh>
    <rPh sb="1" eb="2">
      <t>オカ</t>
    </rPh>
    <rPh sb="2" eb="4">
      <t>ブンカン</t>
    </rPh>
    <phoneticPr fontId="3"/>
  </si>
  <si>
    <t>千代分館</t>
    <rPh sb="0" eb="2">
      <t>チヨ</t>
    </rPh>
    <rPh sb="2" eb="3">
      <t>ブン</t>
    </rPh>
    <rPh sb="3" eb="4">
      <t>カン</t>
    </rPh>
    <phoneticPr fontId="3"/>
  </si>
  <si>
    <t>川路分館</t>
    <rPh sb="0" eb="2">
      <t>カワジ</t>
    </rPh>
    <rPh sb="2" eb="4">
      <t>ブンカン</t>
    </rPh>
    <phoneticPr fontId="3"/>
  </si>
  <si>
    <t>龍江分館</t>
    <rPh sb="0" eb="1">
      <t>タツ</t>
    </rPh>
    <rPh sb="1" eb="2">
      <t>エ</t>
    </rPh>
    <rPh sb="2" eb="3">
      <t>ブン</t>
    </rPh>
    <rPh sb="3" eb="4">
      <t>カン</t>
    </rPh>
    <phoneticPr fontId="3"/>
  </si>
  <si>
    <t>三穂分館</t>
    <rPh sb="0" eb="1">
      <t>ミ</t>
    </rPh>
    <rPh sb="1" eb="2">
      <t>ホ</t>
    </rPh>
    <rPh sb="2" eb="4">
      <t>ブンカン</t>
    </rPh>
    <phoneticPr fontId="3"/>
  </si>
  <si>
    <t>竜丘分館</t>
    <rPh sb="0" eb="1">
      <t>リュウ</t>
    </rPh>
    <rPh sb="1" eb="2">
      <t>オカ</t>
    </rPh>
    <rPh sb="2" eb="4">
      <t>ブンカン</t>
    </rPh>
    <phoneticPr fontId="3"/>
  </si>
  <si>
    <t>山本分館</t>
    <rPh sb="0" eb="2">
      <t>ヤマモト</t>
    </rPh>
    <rPh sb="2" eb="4">
      <t>ブンカン</t>
    </rPh>
    <phoneticPr fontId="3"/>
  </si>
  <si>
    <t>川路分館</t>
    <rPh sb="0" eb="2">
      <t>カワジ</t>
    </rPh>
    <rPh sb="2" eb="3">
      <t>ブン</t>
    </rPh>
    <rPh sb="3" eb="4">
      <t>カン</t>
    </rPh>
    <phoneticPr fontId="3"/>
  </si>
  <si>
    <t>伊賀良
分　館</t>
    <rPh sb="0" eb="2">
      <t>イガ</t>
    </rPh>
    <rPh sb="2" eb="3">
      <t>ヨ</t>
    </rPh>
    <rPh sb="4" eb="5">
      <t>ブン</t>
    </rPh>
    <rPh sb="6" eb="7">
      <t>カン</t>
    </rPh>
    <phoneticPr fontId="3"/>
  </si>
  <si>
    <t>三穂分館</t>
    <rPh sb="0" eb="2">
      <t>ミホ</t>
    </rPh>
    <rPh sb="2" eb="4">
      <t>ブンカン</t>
    </rPh>
    <phoneticPr fontId="3"/>
  </si>
  <si>
    <t>上村分館</t>
    <rPh sb="0" eb="2">
      <t>カミムラ</t>
    </rPh>
    <rPh sb="2" eb="4">
      <t>ブンカン</t>
    </rPh>
    <phoneticPr fontId="3"/>
  </si>
  <si>
    <t>南信濃
分　館</t>
    <rPh sb="0" eb="1">
      <t>ミナミ</t>
    </rPh>
    <rPh sb="1" eb="3">
      <t>シナノ</t>
    </rPh>
    <rPh sb="4" eb="5">
      <t>ブン</t>
    </rPh>
    <rPh sb="6" eb="7">
      <t>カン</t>
    </rPh>
    <phoneticPr fontId="3"/>
  </si>
  <si>
    <t>伊賀良分館</t>
    <rPh sb="0" eb="2">
      <t>イガ</t>
    </rPh>
    <rPh sb="2" eb="3">
      <t>リョウ</t>
    </rPh>
    <rPh sb="3" eb="4">
      <t>ブン</t>
    </rPh>
    <rPh sb="4" eb="5">
      <t>カン</t>
    </rPh>
    <phoneticPr fontId="3"/>
  </si>
  <si>
    <t>飯田市立上郷</t>
    <rPh sb="0" eb="4">
      <t>イイダシリツ</t>
    </rPh>
    <rPh sb="4" eb="5">
      <t>ウエ</t>
    </rPh>
    <rPh sb="5" eb="6">
      <t>サト</t>
    </rPh>
    <phoneticPr fontId="3"/>
  </si>
  <si>
    <t>上村分館</t>
    <rPh sb="0" eb="2">
      <t>カミムラ</t>
    </rPh>
    <rPh sb="2" eb="3">
      <t>ブン</t>
    </rPh>
    <rPh sb="3" eb="4">
      <t>カン</t>
    </rPh>
    <phoneticPr fontId="3"/>
  </si>
  <si>
    <t>飯田市立鼎</t>
    <rPh sb="0" eb="4">
      <t>イイダシリツ</t>
    </rPh>
    <rPh sb="4" eb="5">
      <t>カナエ</t>
    </rPh>
    <phoneticPr fontId="3"/>
  </si>
  <si>
    <t>南信濃分館</t>
    <rPh sb="0" eb="3">
      <t>ミナミシナノ</t>
    </rPh>
    <rPh sb="3" eb="4">
      <t>ブン</t>
    </rPh>
    <rPh sb="4" eb="5">
      <t>カン</t>
    </rPh>
    <phoneticPr fontId="3"/>
  </si>
  <si>
    <t>諏訪市</t>
    <rPh sb="0" eb="3">
      <t>スワシ</t>
    </rPh>
    <phoneticPr fontId="3"/>
  </si>
  <si>
    <t>信州風樹
文　　庫</t>
    <rPh sb="0" eb="2">
      <t>シンシュウ</t>
    </rPh>
    <rPh sb="2" eb="3">
      <t>カゼ</t>
    </rPh>
    <rPh sb="3" eb="4">
      <t>ジュ</t>
    </rPh>
    <rPh sb="5" eb="6">
      <t>ブン</t>
    </rPh>
    <rPh sb="8" eb="9">
      <t>コ</t>
    </rPh>
    <phoneticPr fontId="3"/>
  </si>
  <si>
    <t>信州風樹文庫</t>
    <rPh sb="0" eb="2">
      <t>シンシュウ</t>
    </rPh>
    <rPh sb="2" eb="3">
      <t>カゼ</t>
    </rPh>
    <rPh sb="3" eb="4">
      <t>ジュ</t>
    </rPh>
    <rPh sb="4" eb="6">
      <t>ブンコ</t>
    </rPh>
    <phoneticPr fontId="3"/>
  </si>
  <si>
    <t>市立須坂</t>
    <rPh sb="0" eb="2">
      <t>シリツ</t>
    </rPh>
    <rPh sb="2" eb="4">
      <t>スザカ</t>
    </rPh>
    <phoneticPr fontId="3"/>
  </si>
  <si>
    <t>市立小諸</t>
    <rPh sb="0" eb="2">
      <t>シリツ</t>
    </rPh>
    <rPh sb="2" eb="4">
      <t>コモロ</t>
    </rPh>
    <phoneticPr fontId="3"/>
  </si>
  <si>
    <t>伊那市立伊那</t>
    <rPh sb="0" eb="4">
      <t>イナシリツ</t>
    </rPh>
    <rPh sb="4" eb="6">
      <t>イナ</t>
    </rPh>
    <phoneticPr fontId="3"/>
  </si>
  <si>
    <t>伊那市立高遠町</t>
    <rPh sb="0" eb="4">
      <t>イナシリツ</t>
    </rPh>
    <rPh sb="4" eb="6">
      <t>タカトオ</t>
    </rPh>
    <rPh sb="6" eb="7">
      <t>マチ</t>
    </rPh>
    <phoneticPr fontId="3"/>
  </si>
  <si>
    <t>駒ケ根市立</t>
    <rPh sb="0" eb="3">
      <t>コマガネ</t>
    </rPh>
    <rPh sb="3" eb="5">
      <t>シリツ</t>
    </rPh>
    <phoneticPr fontId="3"/>
  </si>
  <si>
    <t>東伊那
分　館</t>
    <rPh sb="0" eb="1">
      <t>ヒガシ</t>
    </rPh>
    <rPh sb="1" eb="3">
      <t>イナ</t>
    </rPh>
    <rPh sb="4" eb="5">
      <t>ブン</t>
    </rPh>
    <rPh sb="6" eb="7">
      <t>カン</t>
    </rPh>
    <phoneticPr fontId="3"/>
  </si>
  <si>
    <t>東伊那分館</t>
    <rPh sb="0" eb="1">
      <t>ヒガシ</t>
    </rPh>
    <rPh sb="1" eb="3">
      <t>イナ</t>
    </rPh>
    <rPh sb="3" eb="5">
      <t>ブンカン</t>
    </rPh>
    <phoneticPr fontId="3"/>
  </si>
  <si>
    <t>中沢分館</t>
    <rPh sb="0" eb="2">
      <t>ナカザワ</t>
    </rPh>
    <rPh sb="2" eb="4">
      <t>ブンカン</t>
    </rPh>
    <phoneticPr fontId="3"/>
  </si>
  <si>
    <t>中野市立</t>
    <rPh sb="0" eb="4">
      <t>ナカノシリツ</t>
    </rPh>
    <phoneticPr fontId="3"/>
  </si>
  <si>
    <t>北部分館</t>
    <rPh sb="0" eb="2">
      <t>ホクブ</t>
    </rPh>
    <rPh sb="2" eb="3">
      <t>ブン</t>
    </rPh>
    <rPh sb="3" eb="4">
      <t>カン</t>
    </rPh>
    <phoneticPr fontId="3"/>
  </si>
  <si>
    <t>西部分館</t>
    <rPh sb="0" eb="2">
      <t>セイブ</t>
    </rPh>
    <rPh sb="2" eb="3">
      <t>ブン</t>
    </rPh>
    <rPh sb="3" eb="4">
      <t>カン</t>
    </rPh>
    <phoneticPr fontId="3"/>
  </si>
  <si>
    <t>豊田分館</t>
    <rPh sb="0" eb="2">
      <t>トヨダ</t>
    </rPh>
    <rPh sb="2" eb="3">
      <t>ブン</t>
    </rPh>
    <rPh sb="3" eb="4">
      <t>カン</t>
    </rPh>
    <phoneticPr fontId="3"/>
  </si>
  <si>
    <t>市立大町</t>
    <rPh sb="0" eb="2">
      <t>シリツ</t>
    </rPh>
    <rPh sb="2" eb="4">
      <t>オオマチ</t>
    </rPh>
    <phoneticPr fontId="3"/>
  </si>
  <si>
    <t>市立大町</t>
    <rPh sb="0" eb="1">
      <t>シ</t>
    </rPh>
    <rPh sb="1" eb="2">
      <t>リツ</t>
    </rPh>
    <rPh sb="2" eb="4">
      <t>オオマチ</t>
    </rPh>
    <phoneticPr fontId="3"/>
  </si>
  <si>
    <t>市立飯山</t>
    <rPh sb="0" eb="2">
      <t>シリツ</t>
    </rPh>
    <rPh sb="2" eb="4">
      <t>イイヤマ</t>
    </rPh>
    <phoneticPr fontId="3"/>
  </si>
  <si>
    <t>市立飯山</t>
    <rPh sb="0" eb="1">
      <t>シ</t>
    </rPh>
    <rPh sb="1" eb="2">
      <t>リツ</t>
    </rPh>
    <rPh sb="2" eb="4">
      <t>イイヤマ</t>
    </rPh>
    <phoneticPr fontId="3"/>
  </si>
  <si>
    <t>茅野市</t>
    <rPh sb="0" eb="3">
      <t>チノシリツ</t>
    </rPh>
    <phoneticPr fontId="3"/>
  </si>
  <si>
    <t>茅野市</t>
    <rPh sb="0" eb="3">
      <t>チノシ</t>
    </rPh>
    <phoneticPr fontId="3"/>
  </si>
  <si>
    <t>塩尻市立</t>
    <rPh sb="0" eb="4">
      <t>シオジリシリツ</t>
    </rPh>
    <phoneticPr fontId="3"/>
  </si>
  <si>
    <t>塩尻市立</t>
    <rPh sb="0" eb="3">
      <t>シオジリシ</t>
    </rPh>
    <rPh sb="3" eb="4">
      <t>リツ</t>
    </rPh>
    <phoneticPr fontId="3"/>
  </si>
  <si>
    <t>広丘分館</t>
    <rPh sb="0" eb="2">
      <t>ヒロオカ</t>
    </rPh>
    <rPh sb="2" eb="4">
      <t>ブンカン</t>
    </rPh>
    <phoneticPr fontId="3"/>
  </si>
  <si>
    <t>広丘分館</t>
    <rPh sb="0" eb="2">
      <t>ヒロオカ</t>
    </rPh>
    <rPh sb="2" eb="3">
      <t>ブン</t>
    </rPh>
    <rPh sb="3" eb="4">
      <t>カン</t>
    </rPh>
    <phoneticPr fontId="3"/>
  </si>
  <si>
    <t>北小野
分　館</t>
    <rPh sb="0" eb="1">
      <t>キタ</t>
    </rPh>
    <rPh sb="1" eb="3">
      <t>オノ</t>
    </rPh>
    <rPh sb="4" eb="5">
      <t>ブン</t>
    </rPh>
    <rPh sb="6" eb="7">
      <t>カン</t>
    </rPh>
    <phoneticPr fontId="3"/>
  </si>
  <si>
    <t>北小野分館</t>
    <rPh sb="0" eb="1">
      <t>キタ</t>
    </rPh>
    <rPh sb="1" eb="3">
      <t>オノ</t>
    </rPh>
    <rPh sb="3" eb="4">
      <t>ブン</t>
    </rPh>
    <rPh sb="4" eb="5">
      <t>カン</t>
    </rPh>
    <phoneticPr fontId="3"/>
  </si>
  <si>
    <t>片丘分館</t>
    <rPh sb="0" eb="1">
      <t>カタオカ</t>
    </rPh>
    <rPh sb="1" eb="2">
      <t>オカ</t>
    </rPh>
    <rPh sb="2" eb="4">
      <t>ブンカン</t>
    </rPh>
    <phoneticPr fontId="3"/>
  </si>
  <si>
    <t>片丘分館</t>
    <rPh sb="0" eb="2">
      <t>カタオカ</t>
    </rPh>
    <rPh sb="2" eb="4">
      <t>ブンカン</t>
    </rPh>
    <phoneticPr fontId="3"/>
  </si>
  <si>
    <t>塩尻東
分　館</t>
    <rPh sb="0" eb="2">
      <t>シオジリ</t>
    </rPh>
    <rPh sb="2" eb="3">
      <t>ヒガシ</t>
    </rPh>
    <rPh sb="4" eb="5">
      <t>ブン</t>
    </rPh>
    <rPh sb="6" eb="7">
      <t>カン</t>
    </rPh>
    <phoneticPr fontId="3"/>
  </si>
  <si>
    <t>塩尻東分館</t>
    <rPh sb="0" eb="2">
      <t>シオジリ</t>
    </rPh>
    <rPh sb="2" eb="3">
      <t>ヒガシ</t>
    </rPh>
    <rPh sb="3" eb="4">
      <t>ブン</t>
    </rPh>
    <rPh sb="4" eb="5">
      <t>カン</t>
    </rPh>
    <phoneticPr fontId="3"/>
  </si>
  <si>
    <t>宗賀分館</t>
    <rPh sb="0" eb="1">
      <t>ソウ</t>
    </rPh>
    <rPh sb="1" eb="2">
      <t>ガ</t>
    </rPh>
    <rPh sb="2" eb="4">
      <t>ブンカン</t>
    </rPh>
    <phoneticPr fontId="3"/>
  </si>
  <si>
    <t>宗賀分館</t>
    <rPh sb="0" eb="1">
      <t>ソウ</t>
    </rPh>
    <rPh sb="1" eb="2">
      <t>ガ</t>
    </rPh>
    <rPh sb="2" eb="3">
      <t>ブン</t>
    </rPh>
    <rPh sb="3" eb="4">
      <t>カン</t>
    </rPh>
    <phoneticPr fontId="3"/>
  </si>
  <si>
    <t>洗馬分館</t>
    <rPh sb="0" eb="1">
      <t>セバ</t>
    </rPh>
    <rPh sb="1" eb="2">
      <t>ウマ</t>
    </rPh>
    <rPh sb="2" eb="4">
      <t>ブンカン</t>
    </rPh>
    <phoneticPr fontId="3"/>
  </si>
  <si>
    <t>洗馬分館</t>
    <rPh sb="0" eb="1">
      <t>アラ</t>
    </rPh>
    <rPh sb="1" eb="2">
      <t>ウマ</t>
    </rPh>
    <rPh sb="2" eb="3">
      <t>ブン</t>
    </rPh>
    <rPh sb="3" eb="4">
      <t>カン</t>
    </rPh>
    <phoneticPr fontId="3"/>
  </si>
  <si>
    <t>吉田分館</t>
    <rPh sb="0" eb="2">
      <t>ヨシダ</t>
    </rPh>
    <rPh sb="2" eb="4">
      <t>ブンカン</t>
    </rPh>
    <phoneticPr fontId="3"/>
  </si>
  <si>
    <t>吉田分館</t>
    <rPh sb="0" eb="2">
      <t>ヨシダ</t>
    </rPh>
    <rPh sb="2" eb="3">
      <t>ブン</t>
    </rPh>
    <rPh sb="3" eb="4">
      <t>カン</t>
    </rPh>
    <phoneticPr fontId="3"/>
  </si>
  <si>
    <t>楢川分館</t>
    <rPh sb="0" eb="2">
      <t>ナラカワ</t>
    </rPh>
    <rPh sb="2" eb="4">
      <t>ブンカン</t>
    </rPh>
    <phoneticPr fontId="3"/>
  </si>
  <si>
    <t>楢川分館</t>
    <rPh sb="0" eb="2">
      <t>ナラカワ</t>
    </rPh>
    <rPh sb="2" eb="3">
      <t>ブン</t>
    </rPh>
    <rPh sb="3" eb="4">
      <t>カン</t>
    </rPh>
    <phoneticPr fontId="3"/>
  </si>
  <si>
    <t>佐久市立中央</t>
    <rPh sb="0" eb="4">
      <t>サクシリツ</t>
    </rPh>
    <rPh sb="4" eb="6">
      <t>チュウオウ</t>
    </rPh>
    <phoneticPr fontId="3"/>
  </si>
  <si>
    <t>佐久市中央</t>
    <rPh sb="0" eb="3">
      <t>サクシ</t>
    </rPh>
    <rPh sb="3" eb="5">
      <t>チュウオウ</t>
    </rPh>
    <phoneticPr fontId="3"/>
  </si>
  <si>
    <t>サングリモ中込</t>
    <rPh sb="5" eb="7">
      <t>ナカゴミ</t>
    </rPh>
    <phoneticPr fontId="3"/>
  </si>
  <si>
    <t>佐久市立臼田</t>
    <rPh sb="0" eb="4">
      <t>サクシリツ</t>
    </rPh>
    <rPh sb="4" eb="6">
      <t>ウスダ</t>
    </rPh>
    <phoneticPr fontId="3"/>
  </si>
  <si>
    <t>佐久市立臼田</t>
    <rPh sb="0" eb="3">
      <t>サクシ</t>
    </rPh>
    <rPh sb="3" eb="4">
      <t>リツ</t>
    </rPh>
    <rPh sb="4" eb="6">
      <t>ウスダ</t>
    </rPh>
    <phoneticPr fontId="3"/>
  </si>
  <si>
    <t>佐久市立浅科</t>
    <rPh sb="0" eb="4">
      <t>サクシリツ</t>
    </rPh>
    <rPh sb="4" eb="6">
      <t>アサシナ</t>
    </rPh>
    <phoneticPr fontId="3"/>
  </si>
  <si>
    <t>佐久市立浅科</t>
    <rPh sb="0" eb="3">
      <t>サクシ</t>
    </rPh>
    <rPh sb="3" eb="4">
      <t>リツ</t>
    </rPh>
    <rPh sb="4" eb="6">
      <t>アサシナ</t>
    </rPh>
    <phoneticPr fontId="3"/>
  </si>
  <si>
    <t>佐久市立望月</t>
    <rPh sb="0" eb="4">
      <t>サクシリツ</t>
    </rPh>
    <rPh sb="4" eb="6">
      <t>モチヅキ</t>
    </rPh>
    <phoneticPr fontId="3"/>
  </si>
  <si>
    <t>佐久市立望月</t>
    <rPh sb="0" eb="3">
      <t>サクシ</t>
    </rPh>
    <rPh sb="3" eb="4">
      <t>リツ</t>
    </rPh>
    <rPh sb="4" eb="6">
      <t>モチヅキ</t>
    </rPh>
    <phoneticPr fontId="3"/>
  </si>
  <si>
    <t>千曲市立更埴</t>
    <rPh sb="0" eb="2">
      <t>チクマ</t>
    </rPh>
    <rPh sb="2" eb="4">
      <t>シリツ</t>
    </rPh>
    <rPh sb="4" eb="6">
      <t>コウショク</t>
    </rPh>
    <phoneticPr fontId="3"/>
  </si>
  <si>
    <t>千曲市立更埴</t>
    <rPh sb="0" eb="2">
      <t>チクマ</t>
    </rPh>
    <rPh sb="2" eb="3">
      <t>シ</t>
    </rPh>
    <rPh sb="3" eb="4">
      <t>リツ</t>
    </rPh>
    <rPh sb="4" eb="6">
      <t>コウショク</t>
    </rPh>
    <phoneticPr fontId="3"/>
  </si>
  <si>
    <t>更埴西</t>
    <rPh sb="0" eb="2">
      <t>コウショク</t>
    </rPh>
    <rPh sb="2" eb="3">
      <t>ニシ</t>
    </rPh>
    <phoneticPr fontId="3"/>
  </si>
  <si>
    <t>千曲市立更埴西</t>
    <rPh sb="0" eb="2">
      <t>チクマ</t>
    </rPh>
    <rPh sb="2" eb="4">
      <t>シリツ</t>
    </rPh>
    <rPh sb="4" eb="6">
      <t>コウショク</t>
    </rPh>
    <rPh sb="6" eb="7">
      <t>ニシ</t>
    </rPh>
    <phoneticPr fontId="3"/>
  </si>
  <si>
    <t>千曲市立戸倉</t>
    <rPh sb="0" eb="2">
      <t>チクマシ</t>
    </rPh>
    <rPh sb="2" eb="3">
      <t>シ</t>
    </rPh>
    <rPh sb="3" eb="4">
      <t>リツ</t>
    </rPh>
    <rPh sb="4" eb="6">
      <t>トグラ</t>
    </rPh>
    <phoneticPr fontId="3"/>
  </si>
  <si>
    <t>千曲市立戸倉</t>
    <rPh sb="0" eb="2">
      <t>チクマ</t>
    </rPh>
    <rPh sb="2" eb="3">
      <t>シ</t>
    </rPh>
    <rPh sb="3" eb="4">
      <t>リツ</t>
    </rPh>
    <rPh sb="4" eb="5">
      <t>ト</t>
    </rPh>
    <rPh sb="5" eb="6">
      <t>クラ</t>
    </rPh>
    <phoneticPr fontId="3"/>
  </si>
  <si>
    <t>東御市立</t>
    <rPh sb="0" eb="1">
      <t>トウ</t>
    </rPh>
    <rPh sb="1" eb="2">
      <t>オン</t>
    </rPh>
    <rPh sb="2" eb="4">
      <t>サクシリツ</t>
    </rPh>
    <phoneticPr fontId="3"/>
  </si>
  <si>
    <t>東御市立</t>
    <rPh sb="0" eb="1">
      <t>トウ</t>
    </rPh>
    <rPh sb="1" eb="2">
      <t>ミ</t>
    </rPh>
    <rPh sb="2" eb="3">
      <t>シ</t>
    </rPh>
    <rPh sb="3" eb="4">
      <t>リツ</t>
    </rPh>
    <phoneticPr fontId="3"/>
  </si>
  <si>
    <t>安曇野市中央</t>
    <rPh sb="4" eb="6">
      <t>チュウオウ</t>
    </rPh>
    <phoneticPr fontId="3"/>
  </si>
  <si>
    <t>安曇野市中央</t>
    <rPh sb="0" eb="3">
      <t>アズミノ</t>
    </rPh>
    <rPh sb="3" eb="4">
      <t>シ</t>
    </rPh>
    <rPh sb="4" eb="6">
      <t>チュウオウ</t>
    </rPh>
    <phoneticPr fontId="3"/>
  </si>
  <si>
    <t>豊科</t>
  </si>
  <si>
    <t>三郷</t>
  </si>
  <si>
    <t>堀金</t>
  </si>
  <si>
    <t>明科</t>
  </si>
  <si>
    <t>佐久穂町立</t>
    <rPh sb="0" eb="2">
      <t>サク</t>
    </rPh>
    <rPh sb="2" eb="3">
      <t>ホ</t>
    </rPh>
    <rPh sb="3" eb="4">
      <t>マチリツ</t>
    </rPh>
    <rPh sb="4" eb="5">
      <t>リツ</t>
    </rPh>
    <phoneticPr fontId="3"/>
  </si>
  <si>
    <t>佐久穂町</t>
    <rPh sb="0" eb="2">
      <t>サク</t>
    </rPh>
    <rPh sb="2" eb="3">
      <t>ホ</t>
    </rPh>
    <rPh sb="3" eb="4">
      <t>マチ</t>
    </rPh>
    <phoneticPr fontId="3"/>
  </si>
  <si>
    <t>軽井沢町立中軽井沢</t>
    <rPh sb="0" eb="3">
      <t>カルイザワ</t>
    </rPh>
    <rPh sb="3" eb="5">
      <t>マチリツ</t>
    </rPh>
    <rPh sb="5" eb="6">
      <t>ナカ</t>
    </rPh>
    <rPh sb="6" eb="9">
      <t>カルイザワ</t>
    </rPh>
    <phoneticPr fontId="3"/>
  </si>
  <si>
    <t>軽井沢町立</t>
    <rPh sb="0" eb="3">
      <t>カルイザワ</t>
    </rPh>
    <rPh sb="3" eb="5">
      <t>チョウリツ</t>
    </rPh>
    <phoneticPr fontId="3"/>
  </si>
  <si>
    <t>軽井沢町立
離山</t>
    <rPh sb="0" eb="3">
      <t>カルイザワ</t>
    </rPh>
    <rPh sb="3" eb="5">
      <t>マチリツ</t>
    </rPh>
    <rPh sb="6" eb="7">
      <t>ハナ</t>
    </rPh>
    <rPh sb="7" eb="8">
      <t>ヤマ</t>
    </rPh>
    <phoneticPr fontId="3"/>
  </si>
  <si>
    <t>御代田町立</t>
    <rPh sb="0" eb="3">
      <t>ミヨタ</t>
    </rPh>
    <rPh sb="3" eb="4">
      <t>チョウ</t>
    </rPh>
    <rPh sb="4" eb="5">
      <t>リツ</t>
    </rPh>
    <phoneticPr fontId="3"/>
  </si>
  <si>
    <t>御代田町立</t>
    <rPh sb="0" eb="3">
      <t>ミヨタ</t>
    </rPh>
    <rPh sb="3" eb="5">
      <t>チョウリツ</t>
    </rPh>
    <phoneticPr fontId="3"/>
  </si>
  <si>
    <t>下諏訪町立</t>
    <rPh sb="0" eb="3">
      <t>シモスワ</t>
    </rPh>
    <rPh sb="3" eb="5">
      <t>マチリツ</t>
    </rPh>
    <phoneticPr fontId="3"/>
  </si>
  <si>
    <t>下諏訪町立</t>
    <rPh sb="0" eb="4">
      <t>シモスワマチ</t>
    </rPh>
    <rPh sb="4" eb="5">
      <t>リツ</t>
    </rPh>
    <phoneticPr fontId="3"/>
  </si>
  <si>
    <t>富士見町</t>
    <rPh sb="0" eb="4">
      <t>フジミマチ</t>
    </rPh>
    <phoneticPr fontId="3"/>
  </si>
  <si>
    <t>辰野町立辰野</t>
    <rPh sb="0" eb="2">
      <t>タツノ</t>
    </rPh>
    <rPh sb="2" eb="4">
      <t>チョウリツ</t>
    </rPh>
    <rPh sb="4" eb="6">
      <t>タツノ</t>
    </rPh>
    <phoneticPr fontId="3"/>
  </si>
  <si>
    <t>辰野町立辰野</t>
    <rPh sb="0" eb="3">
      <t>タツノマチ</t>
    </rPh>
    <rPh sb="3" eb="4">
      <t>リツ</t>
    </rPh>
    <rPh sb="4" eb="6">
      <t>タツノ</t>
    </rPh>
    <phoneticPr fontId="3"/>
  </si>
  <si>
    <t>辰野町立小野　</t>
    <rPh sb="0" eb="2">
      <t>タツノ</t>
    </rPh>
    <rPh sb="2" eb="4">
      <t>チョウリツ</t>
    </rPh>
    <rPh sb="4" eb="6">
      <t>オノ</t>
    </rPh>
    <phoneticPr fontId="3"/>
  </si>
  <si>
    <t>小野図書館</t>
    <rPh sb="0" eb="2">
      <t>オノ</t>
    </rPh>
    <rPh sb="2" eb="4">
      <t>トショ</t>
    </rPh>
    <rPh sb="4" eb="5">
      <t>カン</t>
    </rPh>
    <phoneticPr fontId="3"/>
  </si>
  <si>
    <t>箕輪町</t>
    <rPh sb="0" eb="3">
      <t>ミノワマチ</t>
    </rPh>
    <phoneticPr fontId="3"/>
  </si>
  <si>
    <t>飯島町</t>
    <rPh sb="0" eb="3">
      <t>イイジママチ</t>
    </rPh>
    <phoneticPr fontId="3"/>
  </si>
  <si>
    <t>松川町</t>
    <rPh sb="0" eb="3">
      <t>マツカワマチ</t>
    </rPh>
    <phoneticPr fontId="3"/>
  </si>
  <si>
    <t>高森町立</t>
    <rPh sb="0" eb="2">
      <t>タカモリ</t>
    </rPh>
    <rPh sb="2" eb="4">
      <t>マチリツ</t>
    </rPh>
    <phoneticPr fontId="3"/>
  </si>
  <si>
    <t>高森町立</t>
    <rPh sb="0" eb="3">
      <t>タカモリマチ</t>
    </rPh>
    <rPh sb="3" eb="4">
      <t>リツ</t>
    </rPh>
    <phoneticPr fontId="3"/>
  </si>
  <si>
    <t>阿南町立</t>
    <rPh sb="0" eb="2">
      <t>アナン</t>
    </rPh>
    <rPh sb="2" eb="4">
      <t>マチリツ</t>
    </rPh>
    <phoneticPr fontId="3"/>
  </si>
  <si>
    <t>阿南町立</t>
    <rPh sb="0" eb="3">
      <t>アナンチョウ</t>
    </rPh>
    <rPh sb="3" eb="4">
      <t>リツ</t>
    </rPh>
    <phoneticPr fontId="3"/>
  </si>
  <si>
    <t>池田町</t>
    <rPh sb="0" eb="2">
      <t>イケダ</t>
    </rPh>
    <rPh sb="2" eb="3">
      <t>マチリツ</t>
    </rPh>
    <phoneticPr fontId="3"/>
  </si>
  <si>
    <t>池田町</t>
    <rPh sb="0" eb="2">
      <t>イケダ</t>
    </rPh>
    <rPh sb="2" eb="3">
      <t>チョウ</t>
    </rPh>
    <phoneticPr fontId="3"/>
  </si>
  <si>
    <t>坂城町立</t>
    <rPh sb="0" eb="2">
      <t>サカキ</t>
    </rPh>
    <rPh sb="2" eb="4">
      <t>マチリツ</t>
    </rPh>
    <phoneticPr fontId="3"/>
  </si>
  <si>
    <t>坂城町立</t>
    <rPh sb="0" eb="3">
      <t>サカキマチ</t>
    </rPh>
    <rPh sb="3" eb="4">
      <t>リツ</t>
    </rPh>
    <phoneticPr fontId="3"/>
  </si>
  <si>
    <t>小布施町立</t>
    <rPh sb="0" eb="3">
      <t>オブセ</t>
    </rPh>
    <rPh sb="3" eb="5">
      <t>マチリツ</t>
    </rPh>
    <phoneticPr fontId="3"/>
  </si>
  <si>
    <t>小布施町立</t>
    <rPh sb="0" eb="3">
      <t>オブセ</t>
    </rPh>
    <rPh sb="3" eb="5">
      <t>チョウリツ</t>
    </rPh>
    <phoneticPr fontId="3"/>
  </si>
  <si>
    <t>山ノ内町立
蟻川</t>
    <rPh sb="0" eb="3">
      <t>ヤマノウチ</t>
    </rPh>
    <rPh sb="3" eb="5">
      <t>マチリツ</t>
    </rPh>
    <rPh sb="6" eb="7">
      <t>アリ</t>
    </rPh>
    <rPh sb="7" eb="8">
      <t>カワ</t>
    </rPh>
    <phoneticPr fontId="3"/>
  </si>
  <si>
    <t>山ノ内町立蟻川</t>
    <rPh sb="0" eb="1">
      <t>ヤマ</t>
    </rPh>
    <rPh sb="2" eb="3">
      <t>ウチ</t>
    </rPh>
    <rPh sb="3" eb="5">
      <t>チョウリツ</t>
    </rPh>
    <rPh sb="5" eb="7">
      <t>アリカワ</t>
    </rPh>
    <phoneticPr fontId="3"/>
  </si>
  <si>
    <t>川上村文化
センター</t>
    <rPh sb="0" eb="3">
      <t>カワカミムラ</t>
    </rPh>
    <rPh sb="3" eb="5">
      <t>ブンカ</t>
    </rPh>
    <phoneticPr fontId="3"/>
  </si>
  <si>
    <t>川上村文化センター</t>
    <rPh sb="0" eb="3">
      <t>カワカミムラ</t>
    </rPh>
    <rPh sb="3" eb="5">
      <t>ブンカ</t>
    </rPh>
    <phoneticPr fontId="3"/>
  </si>
  <si>
    <t>南牧村</t>
    <rPh sb="0" eb="3">
      <t>ミナミマキムラ</t>
    </rPh>
    <phoneticPr fontId="3"/>
  </si>
  <si>
    <t>南相木村立
ふれあい</t>
    <rPh sb="0" eb="4">
      <t>ミナミマキムラ</t>
    </rPh>
    <rPh sb="4" eb="5">
      <t>リツ</t>
    </rPh>
    <phoneticPr fontId="3"/>
  </si>
  <si>
    <t>南相木村立</t>
    <rPh sb="0" eb="4">
      <t>ミナミアイキムラ</t>
    </rPh>
    <rPh sb="4" eb="5">
      <t>リツ</t>
    </rPh>
    <phoneticPr fontId="3"/>
  </si>
  <si>
    <t>青木村</t>
    <rPh sb="0" eb="2">
      <t>アオキ</t>
    </rPh>
    <rPh sb="2" eb="3">
      <t>ムラ</t>
    </rPh>
    <phoneticPr fontId="3"/>
  </si>
  <si>
    <t>青木村</t>
    <rPh sb="0" eb="3">
      <t>アオキムラ</t>
    </rPh>
    <phoneticPr fontId="3"/>
  </si>
  <si>
    <t>原村</t>
    <rPh sb="0" eb="2">
      <t>ハラムラ</t>
    </rPh>
    <phoneticPr fontId="3"/>
  </si>
  <si>
    <t>南箕輪村</t>
    <rPh sb="0" eb="1">
      <t>ミナミ</t>
    </rPh>
    <rPh sb="1" eb="3">
      <t>ミノワ</t>
    </rPh>
    <rPh sb="3" eb="4">
      <t>ムラ</t>
    </rPh>
    <phoneticPr fontId="3"/>
  </si>
  <si>
    <t>南箕輪村</t>
    <rPh sb="0" eb="4">
      <t>ミナミミノワムラ</t>
    </rPh>
    <phoneticPr fontId="3"/>
  </si>
  <si>
    <t>中川村</t>
    <rPh sb="0" eb="3">
      <t>ナカガワムラ</t>
    </rPh>
    <phoneticPr fontId="3"/>
  </si>
  <si>
    <t>宮田村</t>
    <rPh sb="0" eb="2">
      <t>ミヤタ</t>
    </rPh>
    <rPh sb="2" eb="3">
      <t>ムラ</t>
    </rPh>
    <phoneticPr fontId="3"/>
  </si>
  <si>
    <t>宮田村</t>
    <rPh sb="0" eb="3">
      <t>ミヤダムラ</t>
    </rPh>
    <phoneticPr fontId="3"/>
  </si>
  <si>
    <t>根羽村立</t>
    <rPh sb="0" eb="2">
      <t>ネバ</t>
    </rPh>
    <rPh sb="2" eb="3">
      <t>ムラ</t>
    </rPh>
    <rPh sb="3" eb="4">
      <t>マチリツ</t>
    </rPh>
    <phoneticPr fontId="3"/>
  </si>
  <si>
    <t>根羽村立</t>
    <rPh sb="0" eb="3">
      <t>ネバムラ</t>
    </rPh>
    <rPh sb="3" eb="4">
      <t>リツ</t>
    </rPh>
    <phoneticPr fontId="3"/>
  </si>
  <si>
    <t>下條村立</t>
    <rPh sb="0" eb="2">
      <t>シモジョウ</t>
    </rPh>
    <rPh sb="2" eb="3">
      <t>ムラ</t>
    </rPh>
    <rPh sb="3" eb="4">
      <t>マチリツ</t>
    </rPh>
    <phoneticPr fontId="3"/>
  </si>
  <si>
    <t>下條村立</t>
    <rPh sb="0" eb="3">
      <t>シモジョウムラ</t>
    </rPh>
    <rPh sb="3" eb="4">
      <t>リツ</t>
    </rPh>
    <phoneticPr fontId="3"/>
  </si>
  <si>
    <t>天龍村</t>
    <rPh sb="0" eb="2">
      <t>テンリュウ</t>
    </rPh>
    <rPh sb="2" eb="3">
      <t>ムラ</t>
    </rPh>
    <phoneticPr fontId="3"/>
  </si>
  <si>
    <t>天龍村</t>
    <rPh sb="0" eb="3">
      <t>テンリュウムラ</t>
    </rPh>
    <phoneticPr fontId="3"/>
  </si>
  <si>
    <t>喬木村立椋鳩十記念</t>
    <rPh sb="0" eb="2">
      <t>タカギ</t>
    </rPh>
    <rPh sb="2" eb="3">
      <t>ムラ</t>
    </rPh>
    <rPh sb="3" eb="4">
      <t>マチリツ</t>
    </rPh>
    <rPh sb="4" eb="5">
      <t>ムク</t>
    </rPh>
    <rPh sb="5" eb="6">
      <t>ハト</t>
    </rPh>
    <rPh sb="6" eb="7">
      <t>ジュウ</t>
    </rPh>
    <rPh sb="7" eb="9">
      <t>キネン</t>
    </rPh>
    <phoneticPr fontId="3"/>
  </si>
  <si>
    <t>喬木村立椋鳩十記念</t>
    <rPh sb="0" eb="3">
      <t>タカギムラ</t>
    </rPh>
    <rPh sb="3" eb="4">
      <t>リツ</t>
    </rPh>
    <rPh sb="4" eb="5">
      <t>ムク</t>
    </rPh>
    <rPh sb="5" eb="6">
      <t>ハト</t>
    </rPh>
    <rPh sb="6" eb="7">
      <t>ジュウ</t>
    </rPh>
    <rPh sb="7" eb="9">
      <t>キネン</t>
    </rPh>
    <phoneticPr fontId="3"/>
  </si>
  <si>
    <t>豊丘村</t>
    <rPh sb="0" eb="2">
      <t>トヨオカ</t>
    </rPh>
    <rPh sb="2" eb="3">
      <t>ムラ</t>
    </rPh>
    <phoneticPr fontId="3"/>
  </si>
  <si>
    <t>豊丘村</t>
    <rPh sb="0" eb="3">
      <t>トヨオカムラ</t>
    </rPh>
    <phoneticPr fontId="3"/>
  </si>
  <si>
    <t>山形村</t>
    <rPh sb="0" eb="2">
      <t>ヤマガタ</t>
    </rPh>
    <rPh sb="2" eb="3">
      <t>ムラ</t>
    </rPh>
    <phoneticPr fontId="3"/>
  </si>
  <si>
    <t>山形村</t>
    <rPh sb="0" eb="3">
      <t>ヤマガタムラ</t>
    </rPh>
    <phoneticPr fontId="3"/>
  </si>
  <si>
    <t>村立朝日村</t>
    <rPh sb="0" eb="1">
      <t>ムラ</t>
    </rPh>
    <rPh sb="1" eb="2">
      <t>マチリツ</t>
    </rPh>
    <rPh sb="2" eb="4">
      <t>アサヒ</t>
    </rPh>
    <rPh sb="4" eb="5">
      <t>ムラ</t>
    </rPh>
    <phoneticPr fontId="3"/>
  </si>
  <si>
    <t>村立朝日村</t>
    <rPh sb="0" eb="2">
      <t>ソンリツ</t>
    </rPh>
    <rPh sb="2" eb="5">
      <t>アサヒムラ</t>
    </rPh>
    <phoneticPr fontId="3"/>
  </si>
  <si>
    <t>筑北村</t>
    <rPh sb="0" eb="1">
      <t>チク</t>
    </rPh>
    <rPh sb="1" eb="3">
      <t>キタムラ</t>
    </rPh>
    <phoneticPr fontId="3"/>
  </si>
  <si>
    <t>筑北村</t>
    <rPh sb="0" eb="1">
      <t>チク</t>
    </rPh>
    <rPh sb="1" eb="2">
      <t>ホク</t>
    </rPh>
    <rPh sb="2" eb="3">
      <t>ムラ</t>
    </rPh>
    <phoneticPr fontId="3"/>
  </si>
  <si>
    <t>松川村</t>
    <rPh sb="0" eb="2">
      <t>マツカワ</t>
    </rPh>
    <rPh sb="2" eb="3">
      <t>ムラ</t>
    </rPh>
    <phoneticPr fontId="3"/>
  </si>
  <si>
    <t>松川村</t>
    <rPh sb="0" eb="3">
      <t>マツカワムラ</t>
    </rPh>
    <phoneticPr fontId="3"/>
  </si>
  <si>
    <t>白馬村</t>
    <rPh sb="0" eb="3">
      <t>ハクバムラ</t>
    </rPh>
    <phoneticPr fontId="3"/>
  </si>
  <si>
    <t>小谷村</t>
    <rPh sb="0" eb="3">
      <t>オタリムラ</t>
    </rPh>
    <phoneticPr fontId="3"/>
  </si>
  <si>
    <t>ライブラリー８２</t>
    <phoneticPr fontId="3"/>
  </si>
  <si>
    <t>合計</t>
    <rPh sb="0" eb="2">
      <t>ゴウケイ</t>
    </rPh>
    <phoneticPr fontId="3"/>
  </si>
  <si>
    <t>－</t>
    <phoneticPr fontId="3"/>
  </si>
  <si>
    <t>※１　登録率＝登録者数総計/奉仕対象人口 * 100</t>
    <rPh sb="3" eb="5">
      <t>トウロク</t>
    </rPh>
    <rPh sb="5" eb="6">
      <t>リツ</t>
    </rPh>
    <rPh sb="7" eb="9">
      <t>トウロク</t>
    </rPh>
    <rPh sb="9" eb="10">
      <t>シャ</t>
    </rPh>
    <rPh sb="10" eb="11">
      <t>スウ</t>
    </rPh>
    <rPh sb="11" eb="13">
      <t>ソウケイ</t>
    </rPh>
    <rPh sb="14" eb="16">
      <t>ホウシ</t>
    </rPh>
    <rPh sb="16" eb="18">
      <t>タイショウ</t>
    </rPh>
    <rPh sb="18" eb="20">
      <t>ジンコウ</t>
    </rPh>
    <phoneticPr fontId="3"/>
  </si>
  <si>
    <t>※２　人口１人当貸出冊数＝個人貸出冊数/奉仕対象人口</t>
    <rPh sb="3" eb="5">
      <t>ジンコウ</t>
    </rPh>
    <rPh sb="6" eb="7">
      <t>ニン</t>
    </rPh>
    <rPh sb="7" eb="8">
      <t>アタ</t>
    </rPh>
    <rPh sb="8" eb="10">
      <t>カシダシ</t>
    </rPh>
    <rPh sb="10" eb="12">
      <t>サッスウ</t>
    </rPh>
    <rPh sb="13" eb="15">
      <t>コジン</t>
    </rPh>
    <rPh sb="15" eb="17">
      <t>カシダシ</t>
    </rPh>
    <rPh sb="17" eb="19">
      <t>サッスウ</t>
    </rPh>
    <rPh sb="20" eb="22">
      <t>ホウシ</t>
    </rPh>
    <rPh sb="22" eb="24">
      <t>タイショウ</t>
    </rPh>
    <rPh sb="24" eb="26">
      <t>ジンコウ</t>
    </rPh>
    <phoneticPr fontId="3"/>
  </si>
  <si>
    <t>※３　人口１人当貸出冊数(合計）＝個人貸出冊数総計/県人口</t>
    <rPh sb="3" eb="5">
      <t>ジンコウ</t>
    </rPh>
    <rPh sb="6" eb="7">
      <t>ニン</t>
    </rPh>
    <rPh sb="7" eb="8">
      <t>アタ</t>
    </rPh>
    <rPh sb="8" eb="10">
      <t>カシダシ</t>
    </rPh>
    <rPh sb="10" eb="12">
      <t>サッスウ</t>
    </rPh>
    <rPh sb="13" eb="15">
      <t>ゴウケイ</t>
    </rPh>
    <rPh sb="17" eb="19">
      <t>コジン</t>
    </rPh>
    <rPh sb="19" eb="21">
      <t>カシダシ</t>
    </rPh>
    <rPh sb="21" eb="23">
      <t>サッスウ</t>
    </rPh>
    <rPh sb="23" eb="25">
      <t>ソウケイ</t>
    </rPh>
    <rPh sb="26" eb="27">
      <t>ケン</t>
    </rPh>
    <rPh sb="27" eb="29">
      <t>ジンコウ</t>
    </rPh>
    <phoneticPr fontId="3"/>
  </si>
  <si>
    <t>小海町</t>
    <rPh sb="0" eb="3">
      <t>コウミマチ</t>
    </rPh>
    <phoneticPr fontId="3"/>
  </si>
  <si>
    <t>阿智村</t>
    <rPh sb="0" eb="3">
      <t>アチムラ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</si>
</sst>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;[Red]\-#,##0\ "/>
    <numFmt numFmtId="177" formatCode="#,##0_);[Red]\(#,##0\)"/>
    <numFmt numFmtId="178" formatCode="#,##0.0_);[Red]\(#,##0.0\)"/>
    <numFmt numFmtId="179" formatCode="#,##0_ 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9"/>
      <color theme="0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11"/>
      <name val="明朝"/>
      <family val="1"/>
      <charset val="128"/>
    </font>
    <font>
      <sz val="7"/>
      <name val="ＭＳ Ｐ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" fillId="0" borderId="0" applyFill="0" applyProtection="0"/>
    <xf numFmtId="38" fontId="9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0" fontId="1" fillId="0" borderId="0"/>
  </cellStyleXfs>
  <cellXfs count="202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shrinkToFit="1"/>
    </xf>
    <xf numFmtId="176" fontId="6" fillId="0" borderId="0" xfId="1" applyNumberFormat="1" applyFont="1" applyFill="1" applyBorder="1" applyAlignment="1">
      <alignment horizontal="right"/>
    </xf>
    <xf numFmtId="0" fontId="6" fillId="0" borderId="0" xfId="0" applyFont="1" applyBorder="1"/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5" fillId="0" borderId="5" xfId="1" applyFont="1" applyFill="1" applyBorder="1" applyAlignment="1">
      <alignment horizontal="distributed" vertical="top"/>
    </xf>
    <xf numFmtId="0" fontId="5" fillId="0" borderId="13" xfId="0" applyFont="1" applyBorder="1" applyAlignment="1">
      <alignment horizontal="center" vertical="top" wrapText="1"/>
    </xf>
    <xf numFmtId="38" fontId="5" fillId="0" borderId="0" xfId="1" applyFont="1" applyFill="1" applyBorder="1" applyAlignment="1">
      <alignment horizontal="distributed" vertical="top"/>
    </xf>
    <xf numFmtId="0" fontId="5" fillId="0" borderId="14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center" wrapText="1"/>
    </xf>
    <xf numFmtId="38" fontId="5" fillId="0" borderId="15" xfId="1" applyFont="1" applyFill="1" applyBorder="1" applyAlignment="1">
      <alignment horizontal="right"/>
    </xf>
    <xf numFmtId="38" fontId="5" fillId="0" borderId="17" xfId="1" applyFont="1" applyFill="1" applyBorder="1" applyAlignment="1">
      <alignment horizontal="right"/>
    </xf>
    <xf numFmtId="38" fontId="5" fillId="0" borderId="18" xfId="1" applyFont="1" applyFill="1" applyBorder="1" applyAlignment="1">
      <alignment horizontal="right"/>
    </xf>
    <xf numFmtId="0" fontId="5" fillId="0" borderId="19" xfId="1" applyNumberFormat="1" applyFont="1" applyFill="1" applyBorder="1" applyAlignment="1">
      <alignment horizontal="right" shrinkToFit="1"/>
    </xf>
    <xf numFmtId="38" fontId="5" fillId="0" borderId="20" xfId="1" applyFont="1" applyFill="1" applyBorder="1" applyAlignment="1">
      <alignment horizontal="right"/>
    </xf>
    <xf numFmtId="38" fontId="5" fillId="0" borderId="21" xfId="1" applyFont="1" applyFill="1" applyBorder="1" applyAlignment="1">
      <alignment horizontal="right" shrinkToFit="1"/>
    </xf>
    <xf numFmtId="38" fontId="5" fillId="0" borderId="21" xfId="1" applyFont="1" applyFill="1" applyBorder="1" applyAlignment="1">
      <alignment horizontal="right"/>
    </xf>
    <xf numFmtId="38" fontId="5" fillId="0" borderId="19" xfId="1" applyFont="1" applyFill="1" applyBorder="1" applyAlignment="1">
      <alignment horizontal="right" shrinkToFit="1"/>
    </xf>
    <xf numFmtId="38" fontId="5" fillId="0" borderId="18" xfId="1" applyFont="1" applyBorder="1" applyAlignment="1">
      <alignment horizontal="right" shrinkToFit="1"/>
    </xf>
    <xf numFmtId="38" fontId="5" fillId="0" borderId="17" xfId="1" applyFont="1" applyBorder="1" applyAlignment="1">
      <alignment horizontal="right"/>
    </xf>
    <xf numFmtId="177" fontId="5" fillId="0" borderId="24" xfId="0" applyNumberFormat="1" applyFont="1" applyBorder="1" applyAlignment="1">
      <alignment horizontal="right" vertical="center" shrinkToFit="1"/>
    </xf>
    <xf numFmtId="177" fontId="5" fillId="0" borderId="25" xfId="0" applyNumberFormat="1" applyFont="1" applyBorder="1" applyAlignment="1">
      <alignment horizontal="right" vertical="center" shrinkToFit="1"/>
    </xf>
    <xf numFmtId="177" fontId="5" fillId="0" borderId="26" xfId="0" applyNumberFormat="1" applyFont="1" applyBorder="1" applyAlignment="1">
      <alignment horizontal="right" vertical="center" shrinkToFit="1"/>
    </xf>
    <xf numFmtId="177" fontId="5" fillId="0" borderId="29" xfId="0" applyNumberFormat="1" applyFont="1" applyBorder="1" applyAlignment="1">
      <alignment horizontal="right" vertical="center" shrinkToFit="1"/>
    </xf>
    <xf numFmtId="177" fontId="5" fillId="0" borderId="26" xfId="1" applyNumberFormat="1" applyFont="1" applyBorder="1" applyAlignment="1">
      <alignment horizontal="right" vertical="center" shrinkToFit="1"/>
    </xf>
    <xf numFmtId="0" fontId="5" fillId="0" borderId="5" xfId="2" applyFont="1" applyBorder="1" applyAlignment="1" applyProtection="1">
      <alignment horizontal="distributed" vertical="center"/>
      <protection locked="0"/>
    </xf>
    <xf numFmtId="0" fontId="5" fillId="0" borderId="30" xfId="2" applyFont="1" applyBorder="1" applyAlignment="1" applyProtection="1">
      <alignment vertical="center" shrinkToFit="1"/>
      <protection locked="0"/>
    </xf>
    <xf numFmtId="0" fontId="6" fillId="0" borderId="0" xfId="2" applyFont="1" applyBorder="1" applyAlignment="1" applyProtection="1">
      <alignment horizontal="distributed" vertical="center"/>
      <protection locked="0"/>
    </xf>
    <xf numFmtId="0" fontId="6" fillId="0" borderId="0" xfId="2" applyFont="1" applyBorder="1" applyAlignment="1" applyProtection="1">
      <alignment horizontal="distributed" vertical="center" shrinkToFit="1"/>
      <protection locked="0"/>
    </xf>
    <xf numFmtId="0" fontId="5" fillId="0" borderId="30" xfId="2" applyFont="1" applyBorder="1" applyAlignment="1" applyProtection="1">
      <alignment horizontal="distributed" vertical="center" justifyLastLine="1" shrinkToFit="1"/>
      <protection locked="0"/>
    </xf>
    <xf numFmtId="0" fontId="5" fillId="0" borderId="31" xfId="2" applyFont="1" applyBorder="1" applyAlignment="1" applyProtection="1">
      <alignment horizontal="distributed" vertical="center" justifyLastLine="1" shrinkToFit="1"/>
      <protection locked="0"/>
    </xf>
    <xf numFmtId="0" fontId="5" fillId="0" borderId="32" xfId="2" applyFont="1" applyBorder="1" applyAlignment="1" applyProtection="1">
      <alignment horizontal="distributed" vertical="center"/>
      <protection locked="0"/>
    </xf>
    <xf numFmtId="0" fontId="5" fillId="0" borderId="2" xfId="2" applyFont="1" applyBorder="1" applyAlignment="1" applyProtection="1">
      <alignment horizontal="distributed" vertical="center" justifyLastLine="1" shrinkToFit="1"/>
      <protection locked="0"/>
    </xf>
    <xf numFmtId="0" fontId="5" fillId="0" borderId="33" xfId="2" applyFont="1" applyBorder="1" applyAlignment="1" applyProtection="1">
      <alignment horizontal="distributed" vertical="center"/>
      <protection locked="0"/>
    </xf>
    <xf numFmtId="177" fontId="5" fillId="0" borderId="25" xfId="0" applyNumberFormat="1" applyFont="1" applyFill="1" applyBorder="1" applyAlignment="1">
      <alignment horizontal="right" vertical="center" shrinkToFit="1"/>
    </xf>
    <xf numFmtId="177" fontId="5" fillId="0" borderId="19" xfId="0" applyNumberFormat="1" applyFont="1" applyBorder="1" applyAlignment="1">
      <alignment horizontal="right" vertical="center" shrinkToFit="1"/>
    </xf>
    <xf numFmtId="177" fontId="5" fillId="0" borderId="29" xfId="0" applyNumberFormat="1" applyFont="1" applyFill="1" applyBorder="1" applyAlignment="1">
      <alignment horizontal="right" vertical="center" shrinkToFit="1"/>
    </xf>
    <xf numFmtId="0" fontId="5" fillId="0" borderId="2" xfId="2" applyFont="1" applyBorder="1" applyAlignment="1" applyProtection="1">
      <alignment horizontal="distributed" vertical="center"/>
      <protection locked="0"/>
    </xf>
    <xf numFmtId="0" fontId="5" fillId="0" borderId="2" xfId="2" applyFont="1" applyBorder="1" applyAlignment="1" applyProtection="1">
      <alignment horizontal="distributed" vertical="center" wrapText="1"/>
      <protection locked="0"/>
    </xf>
    <xf numFmtId="0" fontId="5" fillId="0" borderId="30" xfId="2" applyFont="1" applyBorder="1" applyAlignment="1" applyProtection="1">
      <alignment horizontal="distributed" vertical="center" wrapText="1"/>
      <protection locked="0"/>
    </xf>
    <xf numFmtId="0" fontId="5" fillId="0" borderId="30" xfId="2" applyFont="1" applyBorder="1" applyAlignment="1" applyProtection="1">
      <alignment horizontal="distributed" vertical="center"/>
      <protection locked="0"/>
    </xf>
    <xf numFmtId="177" fontId="5" fillId="0" borderId="28" xfId="0" applyNumberFormat="1" applyFont="1" applyBorder="1" applyAlignment="1">
      <alignment horizontal="right" vertical="center" shrinkToFit="1"/>
    </xf>
    <xf numFmtId="0" fontId="5" fillId="0" borderId="31" xfId="2" applyFont="1" applyBorder="1" applyAlignment="1" applyProtection="1">
      <alignment horizontal="distributed" vertical="center" wrapText="1"/>
      <protection locked="0"/>
    </xf>
    <xf numFmtId="0" fontId="6" fillId="0" borderId="0" xfId="2" applyFont="1" applyBorder="1" applyAlignment="1" applyProtection="1">
      <alignment horizontal="distributed" vertical="center" justifyLastLine="1"/>
      <protection locked="0"/>
    </xf>
    <xf numFmtId="177" fontId="5" fillId="0" borderId="24" xfId="0" applyNumberFormat="1" applyFont="1" applyFill="1" applyBorder="1" applyAlignment="1">
      <alignment horizontal="right" vertical="center" shrinkToFit="1"/>
    </xf>
    <xf numFmtId="0" fontId="5" fillId="0" borderId="31" xfId="2" applyFont="1" applyBorder="1" applyAlignment="1" applyProtection="1">
      <alignment horizontal="distributed" vertical="center" justifyLastLine="1"/>
      <protection locked="0"/>
    </xf>
    <xf numFmtId="0" fontId="5" fillId="0" borderId="31" xfId="2" applyFont="1" applyBorder="1" applyAlignment="1" applyProtection="1">
      <alignment horizontal="distributed" vertical="center"/>
      <protection locked="0"/>
    </xf>
    <xf numFmtId="177" fontId="5" fillId="0" borderId="8" xfId="0" applyNumberFormat="1" applyFont="1" applyBorder="1" applyAlignment="1">
      <alignment horizontal="right" vertical="center" shrinkToFit="1"/>
    </xf>
    <xf numFmtId="177" fontId="5" fillId="0" borderId="34" xfId="0" applyNumberFormat="1" applyFont="1" applyFill="1" applyBorder="1" applyAlignment="1">
      <alignment horizontal="right" vertical="center" shrinkToFit="1"/>
    </xf>
    <xf numFmtId="177" fontId="5" fillId="0" borderId="20" xfId="0" applyNumberFormat="1" applyFont="1" applyBorder="1" applyAlignment="1">
      <alignment horizontal="right" vertical="center" shrinkToFit="1"/>
    </xf>
    <xf numFmtId="177" fontId="5" fillId="0" borderId="38" xfId="0" applyNumberFormat="1" applyFont="1" applyBorder="1" applyAlignment="1">
      <alignment horizontal="right" vertical="center" shrinkToFit="1"/>
    </xf>
    <xf numFmtId="177" fontId="5" fillId="0" borderId="17" xfId="0" applyNumberFormat="1" applyFont="1" applyBorder="1" applyAlignment="1">
      <alignment horizontal="right" vertical="center" shrinkToFit="1"/>
    </xf>
    <xf numFmtId="177" fontId="5" fillId="0" borderId="21" xfId="0" applyNumberFormat="1" applyFont="1" applyBorder="1" applyAlignment="1">
      <alignment horizontal="right" vertical="center" shrinkToFit="1"/>
    </xf>
    <xf numFmtId="0" fontId="5" fillId="0" borderId="32" xfId="2" applyFont="1" applyFill="1" applyBorder="1"/>
    <xf numFmtId="0" fontId="6" fillId="0" borderId="0" xfId="2" applyFont="1" applyFill="1" applyBorder="1"/>
    <xf numFmtId="0" fontId="5" fillId="0" borderId="5" xfId="2" applyFont="1" applyFill="1" applyBorder="1"/>
    <xf numFmtId="0" fontId="5" fillId="0" borderId="31" xfId="2" applyFont="1" applyBorder="1" applyAlignment="1" applyProtection="1">
      <alignment horizontal="distributed" vertical="center" wrapText="1" shrinkToFit="1"/>
      <protection locked="0"/>
    </xf>
    <xf numFmtId="0" fontId="6" fillId="0" borderId="0" xfId="2" applyFont="1" applyBorder="1" applyAlignment="1">
      <alignment horizontal="distributed" vertical="center"/>
    </xf>
    <xf numFmtId="0" fontId="5" fillId="0" borderId="30" xfId="2" applyFont="1" applyBorder="1" applyAlignment="1">
      <alignment horizontal="distributed" vertical="center"/>
    </xf>
    <xf numFmtId="0" fontId="5" fillId="0" borderId="32" xfId="2" applyFont="1" applyBorder="1" applyAlignment="1" applyProtection="1">
      <alignment vertical="center"/>
      <protection locked="0"/>
    </xf>
    <xf numFmtId="0" fontId="5" fillId="0" borderId="23" xfId="2" applyFont="1" applyBorder="1" applyAlignment="1" applyProtection="1">
      <alignment horizontal="distributed" vertical="center"/>
      <protection locked="0"/>
    </xf>
    <xf numFmtId="0" fontId="6" fillId="0" borderId="0" xfId="2" applyFont="1" applyBorder="1" applyAlignment="1" applyProtection="1">
      <alignment vertical="center"/>
      <protection locked="0"/>
    </xf>
    <xf numFmtId="0" fontId="5" fillId="0" borderId="33" xfId="2" applyFont="1" applyBorder="1" applyAlignment="1" applyProtection="1">
      <alignment vertical="center"/>
      <protection locked="0"/>
    </xf>
    <xf numFmtId="0" fontId="5" fillId="0" borderId="23" xfId="2" applyFont="1" applyBorder="1" applyAlignment="1">
      <alignment horizontal="distributed" vertical="center"/>
    </xf>
    <xf numFmtId="0" fontId="6" fillId="0" borderId="0" xfId="2" applyFont="1" applyFill="1" applyBorder="1" applyAlignment="1">
      <alignment horizontal="distributed" vertical="center"/>
    </xf>
    <xf numFmtId="177" fontId="5" fillId="0" borderId="39" xfId="0" applyNumberFormat="1" applyFont="1" applyBorder="1" applyAlignment="1">
      <alignment horizontal="right" vertical="center" shrinkToFit="1"/>
    </xf>
    <xf numFmtId="177" fontId="5" fillId="0" borderId="12" xfId="0" applyNumberFormat="1" applyFont="1" applyBorder="1" applyAlignment="1">
      <alignment horizontal="right" vertical="center" shrinkToFit="1"/>
    </xf>
    <xf numFmtId="178" fontId="5" fillId="0" borderId="27" xfId="0" applyNumberFormat="1" applyFont="1" applyBorder="1" applyAlignment="1">
      <alignment horizontal="right" vertical="center" shrinkToFit="1"/>
    </xf>
    <xf numFmtId="177" fontId="5" fillId="0" borderId="44" xfId="0" applyNumberFormat="1" applyFont="1" applyBorder="1" applyAlignment="1">
      <alignment horizontal="right" vertical="center" shrinkToFit="1"/>
    </xf>
    <xf numFmtId="177" fontId="5" fillId="0" borderId="46" xfId="0" applyNumberFormat="1" applyFont="1" applyBorder="1" applyAlignment="1">
      <alignment horizontal="right" vertical="center" shrinkToFit="1"/>
    </xf>
    <xf numFmtId="178" fontId="5" fillId="0" borderId="45" xfId="0" applyNumberFormat="1" applyFont="1" applyBorder="1" applyAlignment="1">
      <alignment horizontal="right" vertical="center" shrinkToFit="1"/>
    </xf>
    <xf numFmtId="177" fontId="5" fillId="0" borderId="47" xfId="0" applyNumberFormat="1" applyFont="1" applyBorder="1" applyAlignment="1">
      <alignment horizontal="right" vertical="center" shrinkToFit="1"/>
    </xf>
    <xf numFmtId="177" fontId="5" fillId="0" borderId="48" xfId="0" applyNumberFormat="1" applyFont="1" applyBorder="1" applyAlignment="1">
      <alignment horizontal="right" vertical="center" shrinkToFit="1"/>
    </xf>
    <xf numFmtId="177" fontId="5" fillId="0" borderId="49" xfId="0" applyNumberFormat="1" applyFont="1" applyBorder="1" applyAlignment="1">
      <alignment horizontal="right" vertical="center" shrinkToFit="1"/>
    </xf>
    <xf numFmtId="177" fontId="5" fillId="0" borderId="50" xfId="0" applyNumberFormat="1" applyFont="1" applyBorder="1" applyAlignment="1">
      <alignment horizontal="right" vertical="center" shrinkToFit="1"/>
    </xf>
    <xf numFmtId="178" fontId="5" fillId="0" borderId="19" xfId="0" applyNumberFormat="1" applyFont="1" applyBorder="1" applyAlignment="1">
      <alignment horizontal="right" vertical="center" shrinkToFit="1"/>
    </xf>
    <xf numFmtId="177" fontId="5" fillId="0" borderId="52" xfId="0" applyNumberFormat="1" applyFont="1" applyBorder="1" applyAlignment="1">
      <alignment horizontal="right" vertical="center" shrinkToFit="1"/>
    </xf>
    <xf numFmtId="176" fontId="6" fillId="0" borderId="0" xfId="0" applyNumberFormat="1" applyFont="1" applyBorder="1" applyAlignment="1">
      <alignment horizontal="right"/>
    </xf>
    <xf numFmtId="0" fontId="5" fillId="0" borderId="0" xfId="0" applyFont="1" applyAlignment="1"/>
    <xf numFmtId="0" fontId="5" fillId="0" borderId="23" xfId="2" applyFont="1" applyBorder="1" applyAlignment="1" applyProtection="1">
      <alignment horizontal="distributed" vertical="center"/>
      <protection locked="0"/>
    </xf>
    <xf numFmtId="177" fontId="5" fillId="0" borderId="22" xfId="0" applyNumberFormat="1" applyFont="1" applyBorder="1" applyAlignment="1">
      <alignment horizontal="right" vertical="center"/>
    </xf>
    <xf numFmtId="177" fontId="5" fillId="0" borderId="24" xfId="0" applyNumberFormat="1" applyFont="1" applyBorder="1" applyAlignment="1">
      <alignment horizontal="right" vertical="center"/>
    </xf>
    <xf numFmtId="177" fontId="5" fillId="0" borderId="25" xfId="0" applyNumberFormat="1" applyFont="1" applyBorder="1" applyAlignment="1">
      <alignment horizontal="right" vertical="center"/>
    </xf>
    <xf numFmtId="177" fontId="5" fillId="0" borderId="26" xfId="0" applyNumberFormat="1" applyFont="1" applyBorder="1" applyAlignment="1">
      <alignment horizontal="right" vertical="center"/>
    </xf>
    <xf numFmtId="177" fontId="5" fillId="0" borderId="27" xfId="0" applyNumberFormat="1" applyFont="1" applyBorder="1" applyAlignment="1">
      <alignment horizontal="right" vertical="center" shrinkToFit="1"/>
    </xf>
    <xf numFmtId="177" fontId="5" fillId="0" borderId="28" xfId="0" applyNumberFormat="1" applyFont="1" applyBorder="1" applyAlignment="1">
      <alignment horizontal="right" vertical="center"/>
    </xf>
    <xf numFmtId="177" fontId="5" fillId="0" borderId="29" xfId="0" applyNumberFormat="1" applyFont="1" applyBorder="1" applyAlignment="1">
      <alignment horizontal="right" vertical="center"/>
    </xf>
    <xf numFmtId="177" fontId="5" fillId="0" borderId="25" xfId="1" applyNumberFormat="1" applyFont="1" applyBorder="1" applyAlignment="1">
      <alignment horizontal="right" vertical="center"/>
    </xf>
    <xf numFmtId="177" fontId="5" fillId="0" borderId="25" xfId="0" applyNumberFormat="1" applyFont="1" applyFill="1" applyBorder="1" applyAlignment="1">
      <alignment horizontal="right" vertical="center"/>
    </xf>
    <xf numFmtId="177" fontId="5" fillId="0" borderId="34" xfId="0" applyNumberFormat="1" applyFont="1" applyBorder="1" applyAlignment="1">
      <alignment horizontal="right" vertical="center"/>
    </xf>
    <xf numFmtId="177" fontId="5" fillId="0" borderId="35" xfId="0" applyNumberFormat="1" applyFont="1" applyBorder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177" fontId="5" fillId="0" borderId="23" xfId="0" applyNumberFormat="1" applyFont="1" applyBorder="1" applyAlignment="1">
      <alignment horizontal="right" vertical="center"/>
    </xf>
    <xf numFmtId="177" fontId="5" fillId="0" borderId="20" xfId="0" applyNumberFormat="1" applyFont="1" applyBorder="1" applyAlignment="1">
      <alignment horizontal="right" vertical="center"/>
    </xf>
    <xf numFmtId="177" fontId="5" fillId="0" borderId="17" xfId="0" applyNumberFormat="1" applyFont="1" applyBorder="1" applyAlignment="1">
      <alignment horizontal="right" vertical="center"/>
    </xf>
    <xf numFmtId="177" fontId="5" fillId="0" borderId="25" xfId="0" applyNumberFormat="1" applyFont="1" applyBorder="1" applyAlignment="1">
      <alignment horizontal="center" vertical="center"/>
    </xf>
    <xf numFmtId="177" fontId="10" fillId="0" borderId="26" xfId="0" applyNumberFormat="1" applyFont="1" applyBorder="1" applyAlignment="1">
      <alignment horizontal="right" vertical="center" wrapText="1"/>
    </xf>
    <xf numFmtId="177" fontId="5" fillId="0" borderId="24" xfId="0" applyNumberFormat="1" applyFont="1" applyFill="1" applyBorder="1" applyAlignment="1">
      <alignment horizontal="right" vertical="center"/>
    </xf>
    <xf numFmtId="177" fontId="5" fillId="0" borderId="36" xfId="0" applyNumberFormat="1" applyFont="1" applyBorder="1" applyAlignment="1">
      <alignment horizontal="right" vertical="center"/>
    </xf>
    <xf numFmtId="177" fontId="5" fillId="0" borderId="37" xfId="0" applyNumberFormat="1" applyFont="1" applyBorder="1" applyAlignment="1">
      <alignment horizontal="right" vertical="center"/>
    </xf>
    <xf numFmtId="177" fontId="5" fillId="0" borderId="21" xfId="0" applyNumberFormat="1" applyFont="1" applyFill="1" applyBorder="1" applyAlignment="1">
      <alignment horizontal="right" vertical="center" shrinkToFit="1"/>
    </xf>
    <xf numFmtId="177" fontId="5" fillId="0" borderId="17" xfId="0" applyNumberFormat="1" applyFont="1" applyFill="1" applyBorder="1" applyAlignment="1">
      <alignment horizontal="right" vertical="center"/>
    </xf>
    <xf numFmtId="177" fontId="5" fillId="0" borderId="26" xfId="0" applyNumberFormat="1" applyFont="1" applyFill="1" applyBorder="1" applyAlignment="1">
      <alignment horizontal="right" vertical="center"/>
    </xf>
    <xf numFmtId="177" fontId="5" fillId="0" borderId="27" xfId="0" applyNumberFormat="1" applyFont="1" applyFill="1" applyBorder="1" applyAlignment="1">
      <alignment horizontal="right" vertical="center" shrinkToFit="1"/>
    </xf>
    <xf numFmtId="177" fontId="5" fillId="0" borderId="28" xfId="0" applyNumberFormat="1" applyFont="1" applyFill="1" applyBorder="1" applyAlignment="1">
      <alignment horizontal="right" vertical="center"/>
    </xf>
    <xf numFmtId="177" fontId="5" fillId="0" borderId="42" xfId="0" applyNumberFormat="1" applyFont="1" applyBorder="1" applyAlignment="1">
      <alignment horizontal="right" vertical="center"/>
    </xf>
    <xf numFmtId="177" fontId="5" fillId="0" borderId="43" xfId="0" applyNumberFormat="1" applyFont="1" applyBorder="1" applyAlignment="1">
      <alignment horizontal="right" vertical="center"/>
    </xf>
    <xf numFmtId="177" fontId="5" fillId="0" borderId="44" xfId="0" applyNumberFormat="1" applyFont="1" applyBorder="1" applyAlignment="1">
      <alignment horizontal="right" vertical="center"/>
    </xf>
    <xf numFmtId="177" fontId="5" fillId="0" borderId="45" xfId="0" applyNumberFormat="1" applyFont="1" applyBorder="1" applyAlignment="1">
      <alignment horizontal="right" vertical="center" shrinkToFit="1"/>
    </xf>
    <xf numFmtId="177" fontId="5" fillId="0" borderId="46" xfId="0" applyNumberFormat="1" applyFont="1" applyBorder="1" applyAlignment="1">
      <alignment horizontal="right" vertical="center"/>
    </xf>
    <xf numFmtId="49" fontId="5" fillId="0" borderId="19" xfId="0" applyNumberFormat="1" applyFont="1" applyBorder="1" applyAlignment="1">
      <alignment horizontal="right" vertical="center" shrinkToFit="1"/>
    </xf>
    <xf numFmtId="177" fontId="5" fillId="0" borderId="51" xfId="0" applyNumberFormat="1" applyFont="1" applyBorder="1" applyAlignment="1">
      <alignment horizontal="right" vertical="center" shrinkToFit="1"/>
    </xf>
    <xf numFmtId="176" fontId="5" fillId="0" borderId="0" xfId="0" applyNumberFormat="1" applyFont="1" applyAlignment="1">
      <alignment horizontal="right"/>
    </xf>
    <xf numFmtId="38" fontId="6" fillId="0" borderId="0" xfId="4" applyFont="1" applyBorder="1" applyAlignment="1">
      <alignment horizontal="right" vertical="center"/>
    </xf>
    <xf numFmtId="0" fontId="6" fillId="0" borderId="0" xfId="5" applyFont="1" applyBorder="1" applyAlignment="1">
      <alignment horizontal="right" vertical="center"/>
    </xf>
    <xf numFmtId="0" fontId="7" fillId="0" borderId="15" xfId="0" applyFont="1" applyBorder="1" applyAlignment="1">
      <alignment horizontal="distributed" vertical="center"/>
    </xf>
    <xf numFmtId="0" fontId="7" fillId="0" borderId="16" xfId="0" applyFont="1" applyBorder="1" applyAlignment="1">
      <alignment horizontal="distributed" vertical="center"/>
    </xf>
    <xf numFmtId="0" fontId="5" fillId="0" borderId="22" xfId="2" applyFont="1" applyBorder="1" applyAlignment="1" applyProtection="1">
      <alignment horizontal="distributed" vertical="center" shrinkToFit="1"/>
      <protection locked="0"/>
    </xf>
    <xf numFmtId="0" fontId="5" fillId="0" borderId="23" xfId="2" applyFont="1" applyBorder="1"/>
    <xf numFmtId="177" fontId="5" fillId="0" borderId="7" xfId="0" applyNumberFormat="1" applyFont="1" applyBorder="1" applyAlignment="1">
      <alignment horizontal="right" vertical="center" shrinkToFit="1"/>
    </xf>
    <xf numFmtId="177" fontId="5" fillId="0" borderId="19" xfId="0" applyNumberFormat="1" applyFont="1" applyBorder="1" applyAlignment="1">
      <alignment horizontal="right" vertical="center" shrinkToFit="1"/>
    </xf>
    <xf numFmtId="178" fontId="5" fillId="0" borderId="7" xfId="0" applyNumberFormat="1" applyFont="1" applyBorder="1" applyAlignment="1">
      <alignment horizontal="right" vertical="center" shrinkToFit="1"/>
    </xf>
    <xf numFmtId="178" fontId="5" fillId="0" borderId="19" xfId="0" applyNumberFormat="1" applyFont="1" applyBorder="1" applyAlignment="1">
      <alignment horizontal="right" vertical="center" shrinkToFit="1"/>
    </xf>
    <xf numFmtId="38" fontId="6" fillId="0" borderId="0" xfId="1" applyFont="1" applyBorder="1" applyAlignment="1">
      <alignment horizontal="right" vertical="center"/>
    </xf>
    <xf numFmtId="0" fontId="6" fillId="0" borderId="0" xfId="2" applyFont="1" applyBorder="1" applyAlignment="1" applyProtection="1">
      <alignment horizontal="distributed" vertical="center" shrinkToFit="1"/>
      <protection locked="0"/>
    </xf>
    <xf numFmtId="0" fontId="6" fillId="0" borderId="0" xfId="2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2" xfId="2" applyFont="1" applyBorder="1" applyAlignment="1" applyProtection="1">
      <alignment horizontal="distributed" vertical="center"/>
      <protection locked="0"/>
    </xf>
    <xf numFmtId="0" fontId="6" fillId="0" borderId="0" xfId="2" applyFont="1" applyBorder="1" applyAlignment="1" applyProtection="1">
      <alignment horizontal="distributed" vertical="center"/>
      <protection locked="0"/>
    </xf>
    <xf numFmtId="0" fontId="5" fillId="0" borderId="1" xfId="0" applyFont="1" applyBorder="1" applyAlignment="1">
      <alignment horizontal="center" vertical="center" justifyLastLine="1"/>
    </xf>
    <xf numFmtId="0" fontId="5" fillId="0" borderId="2" xfId="0" applyFont="1" applyBorder="1" applyAlignment="1">
      <alignment horizontal="center" vertical="center" justifyLastLine="1"/>
    </xf>
    <xf numFmtId="0" fontId="5" fillId="0" borderId="5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center" vertical="center" justifyLastLine="1"/>
    </xf>
    <xf numFmtId="0" fontId="5" fillId="0" borderId="15" xfId="0" applyFont="1" applyBorder="1" applyAlignment="1">
      <alignment horizontal="center" vertical="center" justifyLastLine="1"/>
    </xf>
    <xf numFmtId="0" fontId="5" fillId="0" borderId="16" xfId="0" applyFont="1" applyBorder="1" applyAlignment="1">
      <alignment horizontal="center" vertical="center" justifyLastLine="1"/>
    </xf>
    <xf numFmtId="38" fontId="5" fillId="0" borderId="1" xfId="1" applyFont="1" applyFill="1" applyBorder="1" applyAlignment="1">
      <alignment horizontal="distributed" vertical="top" justifyLastLine="1"/>
    </xf>
    <xf numFmtId="38" fontId="5" fillId="0" borderId="3" xfId="1" applyFont="1" applyFill="1" applyBorder="1" applyAlignment="1">
      <alignment horizontal="distributed" vertical="top" justifyLastLine="1"/>
    </xf>
    <xf numFmtId="38" fontId="5" fillId="0" borderId="2" xfId="1" applyFont="1" applyFill="1" applyBorder="1" applyAlignment="1">
      <alignment horizontal="distributed" vertical="top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4" xfId="0" applyFont="1" applyBorder="1" applyAlignment="1">
      <alignment horizontal="center" vertical="center" justifyLastLine="1"/>
    </xf>
    <xf numFmtId="38" fontId="5" fillId="0" borderId="3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0" fontId="5" fillId="0" borderId="7" xfId="1" applyNumberFormat="1" applyFont="1" applyFill="1" applyBorder="1" applyAlignment="1">
      <alignment horizontal="center" vertical="distributed" textRotation="255" shrinkToFit="1"/>
    </xf>
    <xf numFmtId="0" fontId="5" fillId="0" borderId="10" xfId="1" applyNumberFormat="1" applyFont="1" applyFill="1" applyBorder="1" applyAlignment="1">
      <alignment horizontal="center" vertical="distributed" textRotation="255" shrinkToFit="1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textRotation="255" wrapText="1" shrinkToFit="1"/>
    </xf>
    <xf numFmtId="0" fontId="8" fillId="0" borderId="10" xfId="0" applyFont="1" applyBorder="1" applyAlignment="1">
      <alignment vertical="center" textRotation="255" wrapText="1" shrinkToFit="1"/>
    </xf>
    <xf numFmtId="38" fontId="5" fillId="0" borderId="8" xfId="1" applyFont="1" applyBorder="1" applyAlignment="1">
      <alignment horizontal="center" vertical="center" textRotation="255" shrinkToFit="1"/>
    </xf>
    <xf numFmtId="38" fontId="5" fillId="0" borderId="11" xfId="1" applyFont="1" applyBorder="1" applyAlignment="1">
      <alignment horizontal="center" vertical="center" textRotation="255" shrinkToFit="1"/>
    </xf>
    <xf numFmtId="38" fontId="5" fillId="0" borderId="9" xfId="1" applyFont="1" applyBorder="1" applyAlignment="1">
      <alignment horizontal="center" vertical="center" textRotation="255"/>
    </xf>
    <xf numFmtId="0" fontId="5" fillId="0" borderId="12" xfId="0" applyFont="1" applyBorder="1" applyAlignment="1">
      <alignment vertical="center" textRotation="255"/>
    </xf>
    <xf numFmtId="0" fontId="5" fillId="0" borderId="22" xfId="2" applyFont="1" applyBorder="1" applyAlignment="1" applyProtection="1">
      <alignment horizontal="distributed" vertical="center" wrapText="1" shrinkToFit="1"/>
      <protection locked="0"/>
    </xf>
    <xf numFmtId="0" fontId="5" fillId="0" borderId="23" xfId="2" applyFont="1" applyBorder="1" applyAlignment="1" applyProtection="1">
      <alignment horizontal="distributed" vertical="center" shrinkToFit="1"/>
      <protection locked="0"/>
    </xf>
    <xf numFmtId="0" fontId="5" fillId="0" borderId="23" xfId="2" applyFont="1" applyBorder="1" applyAlignment="1">
      <alignment vertical="center"/>
    </xf>
    <xf numFmtId="0" fontId="5" fillId="0" borderId="1" xfId="2" applyFont="1" applyBorder="1" applyAlignment="1" applyProtection="1">
      <alignment horizontal="distributed" vertical="center"/>
      <protection locked="0"/>
    </xf>
    <xf numFmtId="0" fontId="5" fillId="0" borderId="2" xfId="2" applyFont="1" applyBorder="1"/>
    <xf numFmtId="177" fontId="5" fillId="0" borderId="10" xfId="0" applyNumberFormat="1" applyFont="1" applyBorder="1" applyAlignment="1">
      <alignment horizontal="right" vertical="center" shrinkToFit="1"/>
    </xf>
    <xf numFmtId="178" fontId="5" fillId="0" borderId="10" xfId="0" applyNumberFormat="1" applyFont="1" applyBorder="1" applyAlignment="1">
      <alignment horizontal="right" vertical="center" shrinkToFit="1"/>
    </xf>
    <xf numFmtId="0" fontId="5" fillId="0" borderId="2" xfId="2" applyFont="1" applyBorder="1" applyAlignment="1" applyProtection="1">
      <alignment horizontal="distributed" vertical="center"/>
      <protection locked="0"/>
    </xf>
    <xf numFmtId="0" fontId="5" fillId="0" borderId="1" xfId="2" applyFont="1" applyBorder="1" applyAlignment="1" applyProtection="1">
      <alignment horizontal="distributed" vertical="center" shrinkToFit="1"/>
      <protection locked="0"/>
    </xf>
    <xf numFmtId="0" fontId="5" fillId="0" borderId="2" xfId="2" applyFont="1" applyBorder="1" applyAlignment="1" applyProtection="1">
      <alignment horizontal="distributed" vertical="center" shrinkToFit="1"/>
      <protection locked="0"/>
    </xf>
    <xf numFmtId="0" fontId="6" fillId="0" borderId="0" xfId="2" applyFont="1" applyBorder="1"/>
    <xf numFmtId="0" fontId="5" fillId="0" borderId="23" xfId="2" applyFont="1" applyBorder="1" applyAlignment="1" applyProtection="1">
      <alignment horizontal="distributed" vertical="center"/>
      <protection locked="0"/>
    </xf>
    <xf numFmtId="177" fontId="5" fillId="0" borderId="1" xfId="0" applyNumberFormat="1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177" fontId="5" fillId="0" borderId="15" xfId="0" applyNumberFormat="1" applyFont="1" applyBorder="1" applyAlignment="1">
      <alignment horizontal="center" vertical="center"/>
    </xf>
    <xf numFmtId="177" fontId="5" fillId="0" borderId="36" xfId="0" applyNumberFormat="1" applyFont="1" applyBorder="1" applyAlignment="1">
      <alignment horizontal="center" vertical="center"/>
    </xf>
    <xf numFmtId="177" fontId="5" fillId="0" borderId="37" xfId="0" applyNumberFormat="1" applyFont="1" applyBorder="1" applyAlignment="1">
      <alignment horizontal="center" vertical="center"/>
    </xf>
    <xf numFmtId="177" fontId="5" fillId="0" borderId="20" xfId="0" applyNumberFormat="1" applyFont="1" applyBorder="1" applyAlignment="1">
      <alignment horizontal="center" vertical="center"/>
    </xf>
    <xf numFmtId="177" fontId="5" fillId="0" borderId="9" xfId="0" applyNumberFormat="1" applyFont="1" applyBorder="1" applyAlignment="1">
      <alignment horizontal="center" vertical="center"/>
    </xf>
    <xf numFmtId="177" fontId="5" fillId="0" borderId="12" xfId="0" applyNumberFormat="1" applyFont="1" applyBorder="1" applyAlignment="1">
      <alignment horizontal="center" vertical="center"/>
    </xf>
    <xf numFmtId="177" fontId="5" fillId="0" borderId="17" xfId="0" applyNumberFormat="1" applyFont="1" applyBorder="1" applyAlignment="1">
      <alignment horizontal="center" vertical="center"/>
    </xf>
    <xf numFmtId="177" fontId="5" fillId="0" borderId="8" xfId="0" applyNumberFormat="1" applyFont="1" applyBorder="1" applyAlignment="1">
      <alignment horizontal="center" vertical="center"/>
    </xf>
    <xf numFmtId="177" fontId="5" fillId="0" borderId="11" xfId="0" applyNumberFormat="1" applyFont="1" applyBorder="1" applyAlignment="1">
      <alignment horizontal="center" vertical="center"/>
    </xf>
    <xf numFmtId="177" fontId="5" fillId="0" borderId="21" xfId="0" applyNumberFormat="1" applyFont="1" applyBorder="1" applyAlignment="1">
      <alignment horizontal="center" vertical="center"/>
    </xf>
    <xf numFmtId="0" fontId="5" fillId="0" borderId="1" xfId="2" applyFont="1" applyFill="1" applyBorder="1" applyAlignment="1">
      <alignment horizontal="distributed" vertical="center"/>
    </xf>
    <xf numFmtId="0" fontId="5" fillId="0" borderId="23" xfId="2" applyFont="1" applyFill="1" applyBorder="1" applyAlignment="1">
      <alignment horizontal="distributed" vertical="center"/>
    </xf>
    <xf numFmtId="0" fontId="5" fillId="0" borderId="22" xfId="2" applyFont="1" applyFill="1" applyBorder="1" applyAlignment="1">
      <alignment horizontal="distributed" vertical="center" shrinkToFit="1"/>
    </xf>
    <xf numFmtId="0" fontId="5" fillId="0" borderId="23" xfId="2" applyFont="1" applyFill="1" applyBorder="1" applyAlignment="1">
      <alignment horizontal="distributed" vertical="center" shrinkToFit="1"/>
    </xf>
    <xf numFmtId="178" fontId="5" fillId="0" borderId="7" xfId="0" applyNumberFormat="1" applyFont="1" applyBorder="1" applyAlignment="1">
      <alignment horizontal="center" vertical="center" shrinkToFit="1"/>
    </xf>
    <xf numFmtId="178" fontId="5" fillId="0" borderId="19" xfId="0" applyNumberFormat="1" applyFont="1" applyBorder="1" applyAlignment="1">
      <alignment horizontal="center" vertical="center" shrinkToFit="1"/>
    </xf>
    <xf numFmtId="0" fontId="5" fillId="0" borderId="2" xfId="2" applyFont="1" applyFill="1" applyBorder="1" applyAlignment="1">
      <alignment horizontal="distributed" vertical="center"/>
    </xf>
    <xf numFmtId="0" fontId="5" fillId="0" borderId="22" xfId="2" applyFont="1" applyFill="1" applyBorder="1" applyAlignment="1">
      <alignment horizontal="distributed" vertical="center" wrapText="1" shrinkToFit="1"/>
    </xf>
    <xf numFmtId="0" fontId="5" fillId="0" borderId="22" xfId="2" applyFont="1" applyFill="1" applyBorder="1" applyAlignment="1" applyProtection="1">
      <alignment horizontal="distributed" vertical="center" shrinkToFit="1"/>
      <protection locked="0"/>
    </xf>
    <xf numFmtId="0" fontId="5" fillId="0" borderId="23" xfId="2" applyFont="1" applyFill="1" applyBorder="1" applyAlignment="1" applyProtection="1">
      <alignment horizontal="distributed" vertical="center" shrinkToFit="1"/>
      <protection locked="0"/>
    </xf>
    <xf numFmtId="179" fontId="6" fillId="0" borderId="0" xfId="1" applyNumberFormat="1" applyFont="1" applyBorder="1" applyAlignment="1">
      <alignment horizontal="right" vertical="center" wrapText="1"/>
    </xf>
    <xf numFmtId="0" fontId="6" fillId="0" borderId="0" xfId="2" applyFont="1" applyFill="1" applyBorder="1" applyAlignment="1" applyProtection="1">
      <alignment horizontal="distributed" vertical="center" shrinkToFit="1"/>
      <protection locked="0"/>
    </xf>
    <xf numFmtId="0" fontId="6" fillId="0" borderId="0" xfId="2" applyFont="1" applyFill="1" applyBorder="1" applyAlignment="1">
      <alignment vertical="center"/>
    </xf>
    <xf numFmtId="0" fontId="5" fillId="0" borderId="28" xfId="2" applyFont="1" applyFill="1" applyBorder="1" applyAlignment="1">
      <alignment horizontal="distributed" vertical="center" shrinkToFit="1"/>
    </xf>
    <xf numFmtId="0" fontId="5" fillId="0" borderId="22" xfId="2" applyFont="1" applyFill="1" applyBorder="1" applyAlignment="1">
      <alignment horizontal="distributed" vertical="center"/>
    </xf>
    <xf numFmtId="0" fontId="5" fillId="0" borderId="40" xfId="2" applyFont="1" applyFill="1" applyBorder="1" applyAlignment="1">
      <alignment horizontal="distributed" vertical="center"/>
    </xf>
    <xf numFmtId="0" fontId="5" fillId="0" borderId="41" xfId="2" applyFont="1" applyFill="1" applyBorder="1" applyAlignment="1">
      <alignment horizontal="distributed" vertical="center"/>
    </xf>
    <xf numFmtId="177" fontId="5" fillId="0" borderId="15" xfId="0" applyNumberFormat="1" applyFont="1" applyBorder="1" applyAlignment="1">
      <alignment horizontal="right" vertical="center"/>
    </xf>
  </cellXfs>
  <cellStyles count="6">
    <cellStyle name="桁区切り" xfId="1" builtinId="6"/>
    <cellStyle name="桁区切り 2" xfId="3"/>
    <cellStyle name="桁区切り 4" xfId="4"/>
    <cellStyle name="標準" xfId="0" builtinId="0"/>
    <cellStyle name="標準_3図書館一覧2005" xfId="2"/>
    <cellStyle name="標準_TES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V130"/>
  <sheetViews>
    <sheetView showZeros="0" tabSelected="1" topLeftCell="A106" zoomScaleNormal="100" workbookViewId="0">
      <selection activeCell="H71" sqref="H71:H75"/>
    </sheetView>
  </sheetViews>
  <sheetFormatPr defaultRowHeight="11.25"/>
  <cols>
    <col min="1" max="1" width="3.5" style="3" customWidth="1"/>
    <col min="2" max="2" width="7.25" style="3" customWidth="1"/>
    <col min="3" max="4" width="6.25" style="3" customWidth="1"/>
    <col min="5" max="7" width="5" style="3" customWidth="1"/>
    <col min="8" max="8" width="3.875" style="4" customWidth="1"/>
    <col min="9" max="10" width="6.75" style="3" customWidth="1"/>
    <col min="11" max="11" width="6.25" style="4" customWidth="1"/>
    <col min="12" max="12" width="6.25" style="3" customWidth="1"/>
    <col min="13" max="14" width="5.625" style="3" customWidth="1"/>
    <col min="15" max="15" width="5" style="3" customWidth="1"/>
    <col min="16" max="16" width="4" style="4" customWidth="1"/>
    <col min="17" max="17" width="5" style="4" customWidth="1"/>
    <col min="18" max="18" width="5" style="3" customWidth="1"/>
    <col min="19" max="19" width="9" style="3"/>
    <col min="20" max="20" width="9.125" style="81" bestFit="1" customWidth="1"/>
    <col min="21" max="22" width="9" style="6"/>
    <col min="23" max="16384" width="9" style="3"/>
  </cols>
  <sheetData>
    <row r="2" spans="1:22" ht="17.25">
      <c r="A2" s="1" t="s">
        <v>0</v>
      </c>
      <c r="B2" s="2"/>
      <c r="T2" s="5"/>
    </row>
    <row r="3" spans="1:22">
      <c r="A3" s="137" t="s">
        <v>1</v>
      </c>
      <c r="B3" s="138"/>
      <c r="C3" s="143" t="s">
        <v>2</v>
      </c>
      <c r="D3" s="144"/>
      <c r="E3" s="144"/>
      <c r="F3" s="144"/>
      <c r="G3" s="144"/>
      <c r="H3" s="145"/>
      <c r="I3" s="137" t="s">
        <v>3</v>
      </c>
      <c r="J3" s="146"/>
      <c r="K3" s="146"/>
      <c r="L3" s="146"/>
      <c r="M3" s="146"/>
      <c r="N3" s="146"/>
      <c r="O3" s="146"/>
      <c r="P3" s="147"/>
      <c r="Q3" s="148" t="s">
        <v>4</v>
      </c>
      <c r="R3" s="149"/>
      <c r="T3" s="5"/>
    </row>
    <row r="4" spans="1:22">
      <c r="A4" s="139"/>
      <c r="B4" s="140"/>
      <c r="C4" s="130" t="s">
        <v>5</v>
      </c>
      <c r="D4" s="134"/>
      <c r="E4" s="134"/>
      <c r="F4" s="134"/>
      <c r="G4" s="131"/>
      <c r="H4" s="150" t="s">
        <v>6</v>
      </c>
      <c r="I4" s="152" t="s">
        <v>7</v>
      </c>
      <c r="J4" s="152"/>
      <c r="K4" s="152"/>
      <c r="L4" s="152"/>
      <c r="M4" s="152"/>
      <c r="N4" s="152"/>
      <c r="O4" s="153"/>
      <c r="P4" s="154" t="s">
        <v>8</v>
      </c>
      <c r="Q4" s="156" t="s">
        <v>9</v>
      </c>
      <c r="R4" s="158" t="s">
        <v>10</v>
      </c>
      <c r="T4" s="5"/>
    </row>
    <row r="5" spans="1:22">
      <c r="A5" s="139"/>
      <c r="B5" s="140"/>
      <c r="C5" s="7"/>
      <c r="D5" s="130" t="s">
        <v>11</v>
      </c>
      <c r="E5" s="131"/>
      <c r="F5" s="132" t="s">
        <v>12</v>
      </c>
      <c r="G5" s="133"/>
      <c r="H5" s="151"/>
      <c r="I5" s="8"/>
      <c r="J5" s="130" t="s">
        <v>11</v>
      </c>
      <c r="K5" s="134"/>
      <c r="L5" s="131"/>
      <c r="M5" s="134" t="s">
        <v>12</v>
      </c>
      <c r="N5" s="134"/>
      <c r="O5" s="131"/>
      <c r="P5" s="155"/>
      <c r="Q5" s="157"/>
      <c r="R5" s="159"/>
      <c r="T5" s="5"/>
    </row>
    <row r="6" spans="1:22" ht="54.75" customHeight="1">
      <c r="A6" s="139"/>
      <c r="B6" s="140"/>
      <c r="C6" s="9"/>
      <c r="D6" s="9"/>
      <c r="E6" s="10" t="s">
        <v>13</v>
      </c>
      <c r="F6" s="11"/>
      <c r="G6" s="12" t="s">
        <v>14</v>
      </c>
      <c r="H6" s="151"/>
      <c r="I6" s="11"/>
      <c r="J6" s="9"/>
      <c r="K6" s="12" t="s">
        <v>13</v>
      </c>
      <c r="L6" s="13" t="s">
        <v>15</v>
      </c>
      <c r="M6" s="11"/>
      <c r="N6" s="12" t="s">
        <v>16</v>
      </c>
      <c r="O6" s="10" t="s">
        <v>17</v>
      </c>
      <c r="P6" s="155"/>
      <c r="Q6" s="157"/>
      <c r="R6" s="159"/>
      <c r="T6" s="5"/>
    </row>
    <row r="7" spans="1:22" ht="12.75" customHeight="1">
      <c r="A7" s="141"/>
      <c r="B7" s="142"/>
      <c r="C7" s="14" t="s">
        <v>18</v>
      </c>
      <c r="D7" s="14"/>
      <c r="E7" s="15"/>
      <c r="F7" s="16"/>
      <c r="G7" s="15"/>
      <c r="H7" s="17" t="s">
        <v>19</v>
      </c>
      <c r="I7" s="16" t="s">
        <v>20</v>
      </c>
      <c r="J7" s="18"/>
      <c r="K7" s="19"/>
      <c r="L7" s="15" t="s">
        <v>21</v>
      </c>
      <c r="M7" s="20"/>
      <c r="N7" s="20"/>
      <c r="O7" s="15" t="s">
        <v>21</v>
      </c>
      <c r="P7" s="21" t="s">
        <v>22</v>
      </c>
      <c r="Q7" s="22" t="s">
        <v>20</v>
      </c>
      <c r="R7" s="23"/>
      <c r="T7" s="5"/>
    </row>
    <row r="8" spans="1:22" ht="22.5" customHeight="1">
      <c r="A8" s="135" t="s">
        <v>23</v>
      </c>
      <c r="B8" s="122"/>
      <c r="C8" s="84">
        <f>D8+F8</f>
        <v>79713</v>
      </c>
      <c r="D8" s="85">
        <v>79713</v>
      </c>
      <c r="E8" s="86">
        <v>5771</v>
      </c>
      <c r="F8" s="87"/>
      <c r="G8" s="86"/>
      <c r="H8" s="88">
        <f>C8*100/T8</f>
        <v>3.8185246324131725</v>
      </c>
      <c r="I8" s="89">
        <f>J8+M8</f>
        <v>138423</v>
      </c>
      <c r="J8" s="85">
        <v>138423</v>
      </c>
      <c r="K8" s="27"/>
      <c r="L8" s="86"/>
      <c r="M8" s="87"/>
      <c r="N8" s="90"/>
      <c r="O8" s="86"/>
      <c r="P8" s="71">
        <f>I8/T8</f>
        <v>6.6309339153278468E-2</v>
      </c>
      <c r="Q8" s="28">
        <v>340</v>
      </c>
      <c r="R8" s="91">
        <v>7</v>
      </c>
      <c r="T8" s="117">
        <v>2087534</v>
      </c>
      <c r="U8" s="136" t="s">
        <v>24</v>
      </c>
      <c r="V8" s="129"/>
    </row>
    <row r="9" spans="1:22" ht="22.5" customHeight="1">
      <c r="A9" s="121" t="s">
        <v>25</v>
      </c>
      <c r="B9" s="122"/>
      <c r="C9" s="84">
        <f>D9+F9</f>
        <v>36472</v>
      </c>
      <c r="D9" s="85">
        <v>36472</v>
      </c>
      <c r="E9" s="86">
        <v>3708</v>
      </c>
      <c r="F9" s="87"/>
      <c r="G9" s="86"/>
      <c r="H9" s="123">
        <f>(C9+C10)*100/T9</f>
        <v>15.491328247042327</v>
      </c>
      <c r="I9" s="89">
        <f t="shared" ref="I9:I73" si="0">J9+M9</f>
        <v>812137</v>
      </c>
      <c r="J9" s="85">
        <v>812137</v>
      </c>
      <c r="K9" s="27">
        <v>250486</v>
      </c>
      <c r="L9" s="86">
        <v>27725</v>
      </c>
      <c r="M9" s="87"/>
      <c r="N9" s="90"/>
      <c r="O9" s="86"/>
      <c r="P9" s="125">
        <f>(I9+I10)/T9</f>
        <v>4.0079146740028682</v>
      </c>
      <c r="Q9" s="26">
        <v>6262</v>
      </c>
      <c r="R9" s="86">
        <v>33</v>
      </c>
      <c r="T9" s="127">
        <v>375126</v>
      </c>
      <c r="U9" s="128" t="s">
        <v>26</v>
      </c>
      <c r="V9" s="129"/>
    </row>
    <row r="10" spans="1:22" ht="22.5" customHeight="1">
      <c r="A10" s="121" t="s">
        <v>27</v>
      </c>
      <c r="B10" s="122"/>
      <c r="C10" s="84">
        <f t="shared" ref="C10:C74" si="1">D10+F10</f>
        <v>21640</v>
      </c>
      <c r="D10" s="85">
        <v>17146</v>
      </c>
      <c r="E10" s="86">
        <v>2288</v>
      </c>
      <c r="F10" s="26">
        <v>4494</v>
      </c>
      <c r="G10" s="25">
        <v>813</v>
      </c>
      <c r="H10" s="124"/>
      <c r="I10" s="89">
        <f t="shared" si="0"/>
        <v>691336</v>
      </c>
      <c r="J10" s="85">
        <v>566824</v>
      </c>
      <c r="K10" s="27">
        <v>209049</v>
      </c>
      <c r="L10" s="86">
        <v>0</v>
      </c>
      <c r="M10" s="26">
        <v>124512</v>
      </c>
      <c r="N10" s="27">
        <v>40705</v>
      </c>
      <c r="O10" s="86">
        <v>0</v>
      </c>
      <c r="P10" s="126"/>
      <c r="Q10" s="26">
        <v>3619</v>
      </c>
      <c r="R10" s="86">
        <v>32</v>
      </c>
      <c r="T10" s="127"/>
      <c r="U10" s="128" t="s">
        <v>28</v>
      </c>
      <c r="V10" s="129"/>
    </row>
    <row r="11" spans="1:22" ht="22.5" customHeight="1">
      <c r="A11" s="163" t="s">
        <v>29</v>
      </c>
      <c r="B11" s="164"/>
      <c r="C11" s="84">
        <f t="shared" si="1"/>
        <v>56566</v>
      </c>
      <c r="D11" s="85">
        <v>56566</v>
      </c>
      <c r="E11" s="86">
        <v>3198</v>
      </c>
      <c r="F11" s="87"/>
      <c r="G11" s="86"/>
      <c r="H11" s="123">
        <f>(C11+C12+C13+C14+C15+C16+C17+C18+C19+C20+C21)*100/T11</f>
        <v>51.88181308527647</v>
      </c>
      <c r="I11" s="89">
        <f t="shared" si="0"/>
        <v>558692</v>
      </c>
      <c r="J11" s="85">
        <v>558692</v>
      </c>
      <c r="K11" s="27">
        <v>183506</v>
      </c>
      <c r="L11" s="86">
        <v>38965</v>
      </c>
      <c r="M11" s="87"/>
      <c r="N11" s="90"/>
      <c r="O11" s="86"/>
      <c r="P11" s="125">
        <f>(I11+I12+I13+I14+I15+I16+I17+I18+I19+I20+I21)/T11</f>
        <v>6.9830194555760885</v>
      </c>
      <c r="Q11" s="26">
        <v>22967</v>
      </c>
      <c r="R11" s="86">
        <v>59</v>
      </c>
      <c r="T11" s="127">
        <v>240805</v>
      </c>
      <c r="U11" s="136" t="s">
        <v>30</v>
      </c>
      <c r="V11" s="129"/>
    </row>
    <row r="12" spans="1:22" ht="22.5" customHeight="1">
      <c r="A12" s="29"/>
      <c r="B12" s="30" t="s">
        <v>31</v>
      </c>
      <c r="C12" s="84">
        <f t="shared" si="1"/>
        <v>7070</v>
      </c>
      <c r="D12" s="85">
        <v>7070</v>
      </c>
      <c r="E12" s="86">
        <v>767</v>
      </c>
      <c r="F12" s="87"/>
      <c r="G12" s="86"/>
      <c r="H12" s="165"/>
      <c r="I12" s="89">
        <f t="shared" si="0"/>
        <v>117821</v>
      </c>
      <c r="J12" s="24">
        <v>117821</v>
      </c>
      <c r="K12" s="27">
        <v>52065</v>
      </c>
      <c r="L12" s="86">
        <v>448</v>
      </c>
      <c r="M12" s="87"/>
      <c r="N12" s="90"/>
      <c r="O12" s="86"/>
      <c r="P12" s="166"/>
      <c r="Q12" s="26"/>
      <c r="R12" s="86"/>
      <c r="T12" s="127"/>
      <c r="U12" s="31"/>
      <c r="V12" s="32" t="s">
        <v>31</v>
      </c>
    </row>
    <row r="13" spans="1:22" ht="22.5" customHeight="1">
      <c r="A13" s="29"/>
      <c r="B13" s="33" t="s">
        <v>32</v>
      </c>
      <c r="C13" s="84">
        <f t="shared" si="1"/>
        <v>5262</v>
      </c>
      <c r="D13" s="85">
        <v>5262</v>
      </c>
      <c r="E13" s="86">
        <v>679</v>
      </c>
      <c r="F13" s="87"/>
      <c r="G13" s="86"/>
      <c r="H13" s="165"/>
      <c r="I13" s="89">
        <f t="shared" si="0"/>
        <v>83470</v>
      </c>
      <c r="J13" s="85">
        <v>83470</v>
      </c>
      <c r="K13" s="27">
        <v>39665</v>
      </c>
      <c r="L13" s="86">
        <v>245</v>
      </c>
      <c r="M13" s="87"/>
      <c r="N13" s="90"/>
      <c r="O13" s="86"/>
      <c r="P13" s="166"/>
      <c r="Q13" s="26"/>
      <c r="R13" s="86"/>
      <c r="T13" s="127"/>
      <c r="U13" s="31"/>
      <c r="V13" s="32" t="s">
        <v>33</v>
      </c>
    </row>
    <row r="14" spans="1:22" ht="22.5" customHeight="1">
      <c r="A14" s="29"/>
      <c r="B14" s="33" t="s">
        <v>34</v>
      </c>
      <c r="C14" s="84">
        <f t="shared" si="1"/>
        <v>19210</v>
      </c>
      <c r="D14" s="85">
        <v>19210</v>
      </c>
      <c r="E14" s="86">
        <v>1385</v>
      </c>
      <c r="F14" s="87"/>
      <c r="G14" s="86"/>
      <c r="H14" s="165"/>
      <c r="I14" s="89">
        <f t="shared" si="0"/>
        <v>277737</v>
      </c>
      <c r="J14" s="85">
        <v>277737</v>
      </c>
      <c r="K14" s="27">
        <v>109031</v>
      </c>
      <c r="L14" s="25">
        <v>5743</v>
      </c>
      <c r="M14" s="87"/>
      <c r="N14" s="90"/>
      <c r="O14" s="86"/>
      <c r="P14" s="166"/>
      <c r="Q14" s="26"/>
      <c r="R14" s="86"/>
      <c r="T14" s="127"/>
      <c r="U14" s="31"/>
      <c r="V14" s="32" t="s">
        <v>35</v>
      </c>
    </row>
    <row r="15" spans="1:22" ht="22.5" customHeight="1">
      <c r="A15" s="29"/>
      <c r="B15" s="34" t="s">
        <v>36</v>
      </c>
      <c r="C15" s="84">
        <f t="shared" si="1"/>
        <v>5723</v>
      </c>
      <c r="D15" s="85">
        <v>5723</v>
      </c>
      <c r="E15" s="86">
        <v>672</v>
      </c>
      <c r="F15" s="87"/>
      <c r="G15" s="86"/>
      <c r="H15" s="165"/>
      <c r="I15" s="89">
        <f t="shared" si="0"/>
        <v>91374</v>
      </c>
      <c r="J15" s="85">
        <v>91374</v>
      </c>
      <c r="K15" s="27">
        <v>40022</v>
      </c>
      <c r="L15" s="86">
        <v>631</v>
      </c>
      <c r="M15" s="87"/>
      <c r="N15" s="90"/>
      <c r="O15" s="86"/>
      <c r="P15" s="166"/>
      <c r="Q15" s="26"/>
      <c r="R15" s="86"/>
      <c r="T15" s="127"/>
      <c r="U15" s="31"/>
      <c r="V15" s="32" t="s">
        <v>36</v>
      </c>
    </row>
    <row r="16" spans="1:22" ht="22.5" customHeight="1">
      <c r="A16" s="35"/>
      <c r="B16" s="34" t="s">
        <v>37</v>
      </c>
      <c r="C16" s="84">
        <f t="shared" si="1"/>
        <v>4375</v>
      </c>
      <c r="D16" s="85">
        <v>4375</v>
      </c>
      <c r="E16" s="86">
        <v>525</v>
      </c>
      <c r="F16" s="87"/>
      <c r="G16" s="86"/>
      <c r="H16" s="165"/>
      <c r="I16" s="89">
        <f t="shared" si="0"/>
        <v>85596</v>
      </c>
      <c r="J16" s="85">
        <v>85596</v>
      </c>
      <c r="K16" s="27">
        <v>41075</v>
      </c>
      <c r="L16" s="86">
        <v>170</v>
      </c>
      <c r="M16" s="87"/>
      <c r="N16" s="90"/>
      <c r="O16" s="86"/>
      <c r="P16" s="166"/>
      <c r="Q16" s="26"/>
      <c r="R16" s="86"/>
      <c r="T16" s="127"/>
      <c r="U16" s="31"/>
      <c r="V16" s="32" t="s">
        <v>37</v>
      </c>
    </row>
    <row r="17" spans="1:22" ht="22.5" customHeight="1">
      <c r="A17" s="35"/>
      <c r="B17" s="36" t="s">
        <v>38</v>
      </c>
      <c r="C17" s="84">
        <f t="shared" si="1"/>
        <v>1687</v>
      </c>
      <c r="D17" s="85">
        <v>1687</v>
      </c>
      <c r="E17" s="86">
        <v>234</v>
      </c>
      <c r="F17" s="87"/>
      <c r="G17" s="86"/>
      <c r="H17" s="165"/>
      <c r="I17" s="89">
        <f t="shared" si="0"/>
        <v>49040</v>
      </c>
      <c r="J17" s="85">
        <v>49040</v>
      </c>
      <c r="K17" s="27">
        <v>19745</v>
      </c>
      <c r="L17" s="86">
        <v>91</v>
      </c>
      <c r="M17" s="87"/>
      <c r="N17" s="90"/>
      <c r="O17" s="86"/>
      <c r="P17" s="166"/>
      <c r="Q17" s="26"/>
      <c r="R17" s="86"/>
      <c r="T17" s="127"/>
      <c r="U17" s="31"/>
      <c r="V17" s="32" t="s">
        <v>39</v>
      </c>
    </row>
    <row r="18" spans="1:22" ht="22.5" customHeight="1">
      <c r="A18" s="35"/>
      <c r="B18" s="36" t="s">
        <v>40</v>
      </c>
      <c r="C18" s="84">
        <f t="shared" si="1"/>
        <v>4417</v>
      </c>
      <c r="D18" s="85">
        <v>4417</v>
      </c>
      <c r="E18" s="86">
        <v>532</v>
      </c>
      <c r="F18" s="87"/>
      <c r="G18" s="86"/>
      <c r="H18" s="165"/>
      <c r="I18" s="89">
        <f t="shared" si="0"/>
        <v>77842</v>
      </c>
      <c r="J18" s="85">
        <v>77842</v>
      </c>
      <c r="K18" s="27">
        <v>33413</v>
      </c>
      <c r="L18" s="86">
        <v>219</v>
      </c>
      <c r="M18" s="87"/>
      <c r="N18" s="90"/>
      <c r="O18" s="86"/>
      <c r="P18" s="166"/>
      <c r="Q18" s="26"/>
      <c r="R18" s="86"/>
      <c r="T18" s="127"/>
      <c r="U18" s="31"/>
      <c r="V18" s="32" t="s">
        <v>40</v>
      </c>
    </row>
    <row r="19" spans="1:22" ht="22.5" customHeight="1">
      <c r="A19" s="35"/>
      <c r="B19" s="36" t="s">
        <v>41</v>
      </c>
      <c r="C19" s="84">
        <f t="shared" si="1"/>
        <v>8079</v>
      </c>
      <c r="D19" s="85">
        <v>8079</v>
      </c>
      <c r="E19" s="86">
        <v>1088</v>
      </c>
      <c r="F19" s="87"/>
      <c r="G19" s="86"/>
      <c r="H19" s="165"/>
      <c r="I19" s="89">
        <f t="shared" si="0"/>
        <v>110841</v>
      </c>
      <c r="J19" s="85">
        <v>110841</v>
      </c>
      <c r="K19" s="27">
        <v>49705</v>
      </c>
      <c r="L19" s="86">
        <v>469</v>
      </c>
      <c r="M19" s="87"/>
      <c r="N19" s="90"/>
      <c r="O19" s="86"/>
      <c r="P19" s="166"/>
      <c r="Q19" s="26"/>
      <c r="R19" s="86"/>
      <c r="T19" s="127"/>
      <c r="U19" s="31"/>
      <c r="V19" s="32" t="s">
        <v>41</v>
      </c>
    </row>
    <row r="20" spans="1:22" ht="22.5" customHeight="1">
      <c r="A20" s="29"/>
      <c r="B20" s="33" t="s">
        <v>42</v>
      </c>
      <c r="C20" s="84">
        <f>D20+F20</f>
        <v>10300</v>
      </c>
      <c r="D20" s="85">
        <v>10300</v>
      </c>
      <c r="E20" s="86">
        <v>877</v>
      </c>
      <c r="F20" s="87"/>
      <c r="G20" s="86"/>
      <c r="H20" s="165"/>
      <c r="I20" s="89">
        <f>J20+M20</f>
        <v>105877</v>
      </c>
      <c r="J20" s="85">
        <v>105877</v>
      </c>
      <c r="K20" s="27">
        <v>47301</v>
      </c>
      <c r="L20" s="86">
        <v>852</v>
      </c>
      <c r="M20" s="87"/>
      <c r="N20" s="90"/>
      <c r="O20" s="86"/>
      <c r="P20" s="166"/>
      <c r="Q20" s="26"/>
      <c r="R20" s="86"/>
      <c r="T20" s="127"/>
      <c r="U20" s="31"/>
      <c r="V20" s="32" t="s">
        <v>41</v>
      </c>
    </row>
    <row r="21" spans="1:22" ht="22.5" customHeight="1">
      <c r="A21" s="37"/>
      <c r="B21" s="33" t="s">
        <v>43</v>
      </c>
      <c r="C21" s="84">
        <f t="shared" si="1"/>
        <v>2245</v>
      </c>
      <c r="D21" s="85">
        <v>2245</v>
      </c>
      <c r="E21" s="86">
        <v>589</v>
      </c>
      <c r="F21" s="87"/>
      <c r="G21" s="86"/>
      <c r="H21" s="124"/>
      <c r="I21" s="89">
        <f t="shared" si="0"/>
        <v>123256</v>
      </c>
      <c r="J21" s="85">
        <v>123256</v>
      </c>
      <c r="K21" s="27">
        <v>61542</v>
      </c>
      <c r="L21" s="86">
        <v>361</v>
      </c>
      <c r="M21" s="87"/>
      <c r="N21" s="90"/>
      <c r="O21" s="86"/>
      <c r="P21" s="126"/>
      <c r="Q21" s="26"/>
      <c r="R21" s="86"/>
      <c r="T21" s="127"/>
      <c r="U21" s="31"/>
      <c r="V21" s="32" t="s">
        <v>42</v>
      </c>
    </row>
    <row r="22" spans="1:22" ht="22.5" customHeight="1">
      <c r="A22" s="121" t="s">
        <v>44</v>
      </c>
      <c r="B22" s="122"/>
      <c r="C22" s="84">
        <f t="shared" si="1"/>
        <v>35144</v>
      </c>
      <c r="D22" s="24">
        <v>35144</v>
      </c>
      <c r="E22" s="92"/>
      <c r="F22" s="87"/>
      <c r="G22" s="86"/>
      <c r="H22" s="123">
        <f>(C22+C23+C24)*100/T22</f>
        <v>34.651698663020944</v>
      </c>
      <c r="I22" s="89">
        <f t="shared" si="0"/>
        <v>357901</v>
      </c>
      <c r="J22" s="85">
        <v>347676</v>
      </c>
      <c r="K22" s="27">
        <v>113149</v>
      </c>
      <c r="L22" s="86"/>
      <c r="M22" s="26">
        <v>10225</v>
      </c>
      <c r="N22" s="90">
        <v>2176</v>
      </c>
      <c r="O22" s="86"/>
      <c r="P22" s="125">
        <f>(I22+I23+I24+I25)/T22</f>
        <v>4.3596236176098691</v>
      </c>
      <c r="Q22" s="26">
        <v>11355</v>
      </c>
      <c r="R22" s="86">
        <v>78</v>
      </c>
      <c r="T22" s="127">
        <v>155799</v>
      </c>
      <c r="U22" s="128" t="s">
        <v>44</v>
      </c>
      <c r="V22" s="128"/>
    </row>
    <row r="23" spans="1:22" ht="22.5" customHeight="1">
      <c r="A23" s="121" t="s">
        <v>45</v>
      </c>
      <c r="B23" s="122"/>
      <c r="C23" s="84">
        <f t="shared" si="1"/>
        <v>7913</v>
      </c>
      <c r="D23" s="85">
        <v>7913</v>
      </c>
      <c r="E23" s="92"/>
      <c r="F23" s="87"/>
      <c r="G23" s="86"/>
      <c r="H23" s="165"/>
      <c r="I23" s="89">
        <f t="shared" si="0"/>
        <v>174019</v>
      </c>
      <c r="J23" s="85">
        <v>156796</v>
      </c>
      <c r="K23" s="27">
        <v>61714</v>
      </c>
      <c r="L23" s="86">
        <v>2650</v>
      </c>
      <c r="M23" s="26">
        <v>17223</v>
      </c>
      <c r="N23" s="27">
        <v>9911</v>
      </c>
      <c r="O23" s="86">
        <v>478</v>
      </c>
      <c r="P23" s="166"/>
      <c r="Q23" s="26">
        <v>8783</v>
      </c>
      <c r="R23" s="86">
        <v>60</v>
      </c>
      <c r="T23" s="127"/>
      <c r="U23" s="128" t="s">
        <v>46</v>
      </c>
      <c r="V23" s="129"/>
    </row>
    <row r="24" spans="1:22" ht="22.5" customHeight="1">
      <c r="A24" s="160" t="s">
        <v>47</v>
      </c>
      <c r="B24" s="161"/>
      <c r="C24" s="84">
        <f t="shared" si="1"/>
        <v>10930</v>
      </c>
      <c r="D24" s="85">
        <v>10930</v>
      </c>
      <c r="E24" s="86">
        <v>790</v>
      </c>
      <c r="F24" s="87"/>
      <c r="G24" s="86"/>
      <c r="H24" s="124"/>
      <c r="I24" s="89">
        <f>J24+M24</f>
        <v>91017</v>
      </c>
      <c r="J24" s="85">
        <v>91017</v>
      </c>
      <c r="K24" s="27">
        <v>16049</v>
      </c>
      <c r="L24" s="86">
        <v>705</v>
      </c>
      <c r="M24" s="87"/>
      <c r="N24" s="90"/>
      <c r="O24" s="86"/>
      <c r="P24" s="166"/>
      <c r="Q24" s="26">
        <v>1638</v>
      </c>
      <c r="R24" s="86">
        <v>6</v>
      </c>
      <c r="T24" s="127"/>
      <c r="U24" s="128" t="s">
        <v>48</v>
      </c>
      <c r="V24" s="129"/>
    </row>
    <row r="25" spans="1:22" ht="22.5" customHeight="1">
      <c r="A25" s="121" t="s">
        <v>49</v>
      </c>
      <c r="B25" s="162"/>
      <c r="C25" s="84">
        <f t="shared" si="1"/>
        <v>4251</v>
      </c>
      <c r="D25" s="85">
        <v>4251</v>
      </c>
      <c r="E25" s="86">
        <v>495</v>
      </c>
      <c r="F25" s="87"/>
      <c r="G25" s="86"/>
      <c r="H25" s="39"/>
      <c r="I25" s="89">
        <f t="shared" si="0"/>
        <v>56288</v>
      </c>
      <c r="J25" s="85">
        <v>56288</v>
      </c>
      <c r="K25" s="40">
        <v>21294</v>
      </c>
      <c r="L25" s="86"/>
      <c r="M25" s="87"/>
      <c r="N25" s="90"/>
      <c r="O25" s="86"/>
      <c r="P25" s="126"/>
      <c r="Q25" s="26">
        <v>2020</v>
      </c>
      <c r="R25" s="86">
        <v>30</v>
      </c>
      <c r="T25" s="127"/>
      <c r="U25" s="128" t="s">
        <v>50</v>
      </c>
      <c r="V25" s="129"/>
    </row>
    <row r="26" spans="1:22" ht="22.5" customHeight="1">
      <c r="A26" s="121" t="s">
        <v>51</v>
      </c>
      <c r="B26" s="161"/>
      <c r="C26" s="84">
        <f t="shared" si="1"/>
        <v>29199</v>
      </c>
      <c r="D26" s="85">
        <v>29199</v>
      </c>
      <c r="E26" s="86">
        <v>2442</v>
      </c>
      <c r="F26" s="87"/>
      <c r="G26" s="86"/>
      <c r="H26" s="88">
        <f>C26*100/T26</f>
        <v>58.617228434344447</v>
      </c>
      <c r="I26" s="89">
        <f t="shared" si="0"/>
        <v>303006</v>
      </c>
      <c r="J26" s="85">
        <v>303006</v>
      </c>
      <c r="K26" s="27">
        <v>157970</v>
      </c>
      <c r="L26" s="86">
        <v>9982</v>
      </c>
      <c r="M26" s="87"/>
      <c r="N26" s="90"/>
      <c r="O26" s="86"/>
      <c r="P26" s="71">
        <f>I26/T26</f>
        <v>6.0828699335514829</v>
      </c>
      <c r="Q26" s="26">
        <v>3332</v>
      </c>
      <c r="R26" s="86">
        <v>45</v>
      </c>
      <c r="T26" s="117">
        <v>49813</v>
      </c>
      <c r="U26" s="128" t="s">
        <v>52</v>
      </c>
      <c r="V26" s="129"/>
    </row>
    <row r="27" spans="1:22" ht="22.5" customHeight="1">
      <c r="A27" s="163" t="s">
        <v>53</v>
      </c>
      <c r="B27" s="167"/>
      <c r="C27" s="84">
        <f t="shared" si="1"/>
        <v>18817</v>
      </c>
      <c r="D27" s="85">
        <v>18817</v>
      </c>
      <c r="E27" s="86">
        <v>3569</v>
      </c>
      <c r="F27" s="87"/>
      <c r="G27" s="86"/>
      <c r="H27" s="123">
        <f>(C27+C28+C29+C30+C31+C32+C33+C34+C35+C36+C37+C38+C39+C40+C41+C42+C43+C44+C45)*100/T27</f>
        <v>32.133505913505715</v>
      </c>
      <c r="I27" s="89">
        <f t="shared" si="0"/>
        <v>377813</v>
      </c>
      <c r="J27" s="85">
        <v>377813</v>
      </c>
      <c r="K27" s="27">
        <v>116867</v>
      </c>
      <c r="L27" s="86">
        <v>494</v>
      </c>
      <c r="M27" s="87"/>
      <c r="N27" s="90"/>
      <c r="O27" s="86"/>
      <c r="P27" s="125">
        <f>(I27+I28+I29+I30+I31+I32+I33+I34+I35+I36+I37+I38+I39+I40+I41+I42+I43+I44+I45)/T27</f>
        <v>7.7678961357191554</v>
      </c>
      <c r="Q27" s="26">
        <v>12161</v>
      </c>
      <c r="R27" s="86">
        <v>74</v>
      </c>
      <c r="T27" s="127">
        <v>101209</v>
      </c>
      <c r="U27" s="136" t="s">
        <v>54</v>
      </c>
      <c r="V27" s="129"/>
    </row>
    <row r="28" spans="1:22" ht="22.5" customHeight="1">
      <c r="A28" s="35"/>
      <c r="B28" s="41" t="s">
        <v>55</v>
      </c>
      <c r="C28" s="84">
        <f t="shared" si="1"/>
        <v>341</v>
      </c>
      <c r="D28" s="85">
        <v>341</v>
      </c>
      <c r="E28" s="86">
        <v>185</v>
      </c>
      <c r="F28" s="87"/>
      <c r="G28" s="86"/>
      <c r="H28" s="165"/>
      <c r="I28" s="89">
        <f t="shared" si="0"/>
        <v>8264</v>
      </c>
      <c r="J28" s="85">
        <v>8264</v>
      </c>
      <c r="K28" s="27">
        <v>4268</v>
      </c>
      <c r="L28" s="86"/>
      <c r="M28" s="87"/>
      <c r="N28" s="90"/>
      <c r="O28" s="86"/>
      <c r="P28" s="166"/>
      <c r="Q28" s="26">
        <v>13</v>
      </c>
      <c r="R28" s="86">
        <v>3</v>
      </c>
      <c r="T28" s="127"/>
      <c r="U28" s="31"/>
      <c r="V28" s="31" t="s">
        <v>56</v>
      </c>
    </row>
    <row r="29" spans="1:22" ht="22.5" customHeight="1">
      <c r="A29" s="35"/>
      <c r="B29" s="41" t="s">
        <v>57</v>
      </c>
      <c r="C29" s="84">
        <f t="shared" si="1"/>
        <v>240</v>
      </c>
      <c r="D29" s="85">
        <v>240</v>
      </c>
      <c r="E29" s="86">
        <v>68</v>
      </c>
      <c r="F29" s="87"/>
      <c r="G29" s="86"/>
      <c r="H29" s="165"/>
      <c r="I29" s="89">
        <f t="shared" si="0"/>
        <v>2564</v>
      </c>
      <c r="J29" s="85">
        <v>2564</v>
      </c>
      <c r="K29" s="27">
        <v>923</v>
      </c>
      <c r="L29" s="86"/>
      <c r="M29" s="87"/>
      <c r="N29" s="90"/>
      <c r="O29" s="86"/>
      <c r="P29" s="166"/>
      <c r="Q29" s="26">
        <v>9</v>
      </c>
      <c r="R29" s="86"/>
      <c r="T29" s="127"/>
      <c r="U29" s="31"/>
      <c r="V29" s="31" t="s">
        <v>58</v>
      </c>
    </row>
    <row r="30" spans="1:22" ht="22.5" customHeight="1">
      <c r="A30" s="35"/>
      <c r="B30" s="41" t="s">
        <v>59</v>
      </c>
      <c r="C30" s="84">
        <f t="shared" si="1"/>
        <v>161</v>
      </c>
      <c r="D30" s="85">
        <v>161</v>
      </c>
      <c r="E30" s="86">
        <v>72</v>
      </c>
      <c r="F30" s="87"/>
      <c r="G30" s="86"/>
      <c r="H30" s="165"/>
      <c r="I30" s="89">
        <f t="shared" si="0"/>
        <v>6225</v>
      </c>
      <c r="J30" s="24">
        <v>6225</v>
      </c>
      <c r="K30" s="27">
        <v>2702</v>
      </c>
      <c r="L30" s="86"/>
      <c r="M30" s="87"/>
      <c r="N30" s="90"/>
      <c r="O30" s="86"/>
      <c r="P30" s="166"/>
      <c r="Q30" s="26"/>
      <c r="R30" s="86"/>
      <c r="T30" s="127"/>
      <c r="U30" s="31"/>
      <c r="V30" s="31" t="s">
        <v>60</v>
      </c>
    </row>
    <row r="31" spans="1:22" ht="22.5" customHeight="1">
      <c r="A31" s="35"/>
      <c r="B31" s="42" t="s">
        <v>61</v>
      </c>
      <c r="C31" s="84">
        <f t="shared" si="1"/>
        <v>188</v>
      </c>
      <c r="D31" s="85">
        <v>188</v>
      </c>
      <c r="E31" s="86">
        <v>120</v>
      </c>
      <c r="F31" s="87"/>
      <c r="G31" s="86"/>
      <c r="H31" s="165"/>
      <c r="I31" s="89">
        <f t="shared" si="0"/>
        <v>4853</v>
      </c>
      <c r="J31" s="85">
        <v>4853</v>
      </c>
      <c r="K31" s="27">
        <v>2516</v>
      </c>
      <c r="L31" s="86"/>
      <c r="M31" s="87"/>
      <c r="N31" s="90"/>
      <c r="O31" s="86"/>
      <c r="P31" s="166"/>
      <c r="Q31" s="26"/>
      <c r="R31" s="86"/>
      <c r="T31" s="127"/>
      <c r="U31" s="31"/>
      <c r="V31" s="31" t="s">
        <v>62</v>
      </c>
    </row>
    <row r="32" spans="1:22" ht="22.5" customHeight="1">
      <c r="A32" s="35"/>
      <c r="B32" s="41" t="s">
        <v>63</v>
      </c>
      <c r="C32" s="84">
        <f t="shared" si="1"/>
        <v>769</v>
      </c>
      <c r="D32" s="85">
        <v>769</v>
      </c>
      <c r="E32" s="86">
        <v>542</v>
      </c>
      <c r="F32" s="87"/>
      <c r="G32" s="86"/>
      <c r="H32" s="165"/>
      <c r="I32" s="89">
        <f t="shared" si="0"/>
        <v>16907</v>
      </c>
      <c r="J32" s="85">
        <v>16907</v>
      </c>
      <c r="K32" s="27">
        <v>9847</v>
      </c>
      <c r="L32" s="86"/>
      <c r="M32" s="87"/>
      <c r="N32" s="90"/>
      <c r="O32" s="86"/>
      <c r="P32" s="166"/>
      <c r="Q32" s="26">
        <v>2116</v>
      </c>
      <c r="R32" s="86">
        <v>14</v>
      </c>
      <c r="T32" s="127"/>
      <c r="U32" s="31"/>
      <c r="V32" s="31" t="s">
        <v>64</v>
      </c>
    </row>
    <row r="33" spans="1:22" ht="22.5" customHeight="1">
      <c r="A33" s="35"/>
      <c r="B33" s="43" t="s">
        <v>65</v>
      </c>
      <c r="C33" s="84">
        <f t="shared" si="1"/>
        <v>382</v>
      </c>
      <c r="D33" s="85">
        <v>382</v>
      </c>
      <c r="E33" s="86">
        <v>234</v>
      </c>
      <c r="F33" s="87"/>
      <c r="G33" s="86"/>
      <c r="H33" s="165"/>
      <c r="I33" s="89">
        <f t="shared" si="0"/>
        <v>12536</v>
      </c>
      <c r="J33" s="85">
        <v>12536</v>
      </c>
      <c r="K33" s="27">
        <v>8184</v>
      </c>
      <c r="L33" s="86"/>
      <c r="M33" s="87"/>
      <c r="N33" s="90"/>
      <c r="O33" s="86"/>
      <c r="P33" s="166"/>
      <c r="Q33" s="26">
        <v>220</v>
      </c>
      <c r="R33" s="86">
        <v>12</v>
      </c>
      <c r="T33" s="127"/>
      <c r="U33" s="31"/>
      <c r="V33" s="31" t="s">
        <v>66</v>
      </c>
    </row>
    <row r="34" spans="1:22" ht="22.5" customHeight="1">
      <c r="A34" s="35"/>
      <c r="B34" s="42" t="s">
        <v>67</v>
      </c>
      <c r="C34" s="84">
        <f t="shared" si="1"/>
        <v>160</v>
      </c>
      <c r="D34" s="85">
        <v>160</v>
      </c>
      <c r="E34" s="86">
        <v>65</v>
      </c>
      <c r="F34" s="87"/>
      <c r="G34" s="86"/>
      <c r="H34" s="165"/>
      <c r="I34" s="89">
        <f t="shared" si="0"/>
        <v>4134</v>
      </c>
      <c r="J34" s="85">
        <v>4134</v>
      </c>
      <c r="K34" s="27">
        <v>1953</v>
      </c>
      <c r="L34" s="86"/>
      <c r="M34" s="87"/>
      <c r="N34" s="90"/>
      <c r="O34" s="86"/>
      <c r="P34" s="166"/>
      <c r="Q34" s="26">
        <v>120</v>
      </c>
      <c r="R34" s="86">
        <v>1</v>
      </c>
      <c r="T34" s="127"/>
      <c r="U34" s="31"/>
      <c r="V34" s="31" t="s">
        <v>68</v>
      </c>
    </row>
    <row r="35" spans="1:22" ht="22.5" customHeight="1">
      <c r="A35" s="35"/>
      <c r="B35" s="41" t="s">
        <v>69</v>
      </c>
      <c r="C35" s="84">
        <f t="shared" si="1"/>
        <v>166</v>
      </c>
      <c r="D35" s="85">
        <v>166</v>
      </c>
      <c r="E35" s="86">
        <v>79</v>
      </c>
      <c r="F35" s="87"/>
      <c r="G35" s="86"/>
      <c r="H35" s="165"/>
      <c r="I35" s="89">
        <f t="shared" si="0"/>
        <v>5536</v>
      </c>
      <c r="J35" s="85">
        <v>5536</v>
      </c>
      <c r="K35" s="27">
        <v>2913</v>
      </c>
      <c r="L35" s="86"/>
      <c r="M35" s="87"/>
      <c r="N35" s="90"/>
      <c r="O35" s="86"/>
      <c r="P35" s="166"/>
      <c r="Q35" s="26">
        <v>350</v>
      </c>
      <c r="R35" s="86">
        <v>2</v>
      </c>
      <c r="T35" s="127"/>
      <c r="U35" s="31"/>
      <c r="V35" s="31" t="s">
        <v>70</v>
      </c>
    </row>
    <row r="36" spans="1:22" ht="22.5" customHeight="1">
      <c r="A36" s="35"/>
      <c r="B36" s="44" t="s">
        <v>71</v>
      </c>
      <c r="C36" s="84">
        <f t="shared" si="1"/>
        <v>165</v>
      </c>
      <c r="D36" s="85">
        <v>165</v>
      </c>
      <c r="E36" s="86">
        <v>82</v>
      </c>
      <c r="F36" s="87"/>
      <c r="G36" s="86"/>
      <c r="H36" s="165"/>
      <c r="I36" s="89">
        <f t="shared" si="0"/>
        <v>5122</v>
      </c>
      <c r="J36" s="85">
        <v>5122</v>
      </c>
      <c r="K36" s="27">
        <v>2487</v>
      </c>
      <c r="L36" s="86"/>
      <c r="M36" s="87"/>
      <c r="N36" s="90"/>
      <c r="O36" s="86"/>
      <c r="P36" s="166"/>
      <c r="Q36" s="93">
        <v>2450</v>
      </c>
      <c r="R36" s="86">
        <v>14</v>
      </c>
      <c r="T36" s="127"/>
      <c r="U36" s="31"/>
      <c r="V36" s="31" t="s">
        <v>72</v>
      </c>
    </row>
    <row r="37" spans="1:22" ht="22.5" customHeight="1">
      <c r="A37" s="35"/>
      <c r="B37" s="41" t="s">
        <v>73</v>
      </c>
      <c r="C37" s="84">
        <f t="shared" si="1"/>
        <v>632</v>
      </c>
      <c r="D37" s="85">
        <v>632</v>
      </c>
      <c r="E37" s="86">
        <v>360</v>
      </c>
      <c r="F37" s="87"/>
      <c r="G37" s="86"/>
      <c r="H37" s="165"/>
      <c r="I37" s="89">
        <f t="shared" si="0"/>
        <v>22571</v>
      </c>
      <c r="J37" s="85">
        <v>22571</v>
      </c>
      <c r="K37" s="27">
        <v>11965</v>
      </c>
      <c r="L37" s="86"/>
      <c r="M37" s="87"/>
      <c r="N37" s="90"/>
      <c r="O37" s="86"/>
      <c r="P37" s="166"/>
      <c r="Q37" s="93">
        <v>626</v>
      </c>
      <c r="R37" s="86">
        <v>1</v>
      </c>
      <c r="T37" s="127"/>
      <c r="U37" s="31"/>
      <c r="V37" s="31" t="s">
        <v>74</v>
      </c>
    </row>
    <row r="38" spans="1:22" ht="22.5" customHeight="1">
      <c r="A38" s="37"/>
      <c r="B38" s="83" t="s">
        <v>75</v>
      </c>
      <c r="C38" s="84">
        <f t="shared" si="1"/>
        <v>172</v>
      </c>
      <c r="D38" s="85">
        <v>172</v>
      </c>
      <c r="E38" s="86">
        <v>94</v>
      </c>
      <c r="F38" s="85"/>
      <c r="G38" s="86"/>
      <c r="H38" s="165"/>
      <c r="I38" s="94">
        <f t="shared" si="0"/>
        <v>6581</v>
      </c>
      <c r="J38" s="85">
        <v>6581</v>
      </c>
      <c r="K38" s="27">
        <v>3514</v>
      </c>
      <c r="L38" s="86"/>
      <c r="M38" s="87"/>
      <c r="N38" s="90"/>
      <c r="O38" s="86"/>
      <c r="P38" s="166"/>
      <c r="Q38" s="94">
        <v>1487</v>
      </c>
      <c r="R38" s="86">
        <v>6</v>
      </c>
      <c r="T38" s="127"/>
      <c r="U38" s="31"/>
      <c r="V38" s="31" t="s">
        <v>76</v>
      </c>
    </row>
    <row r="39" spans="1:22" ht="22.5" customHeight="1">
      <c r="A39" s="50"/>
      <c r="B39" s="37" t="s">
        <v>77</v>
      </c>
      <c r="C39" s="201">
        <f t="shared" si="1"/>
        <v>148</v>
      </c>
      <c r="D39" s="97">
        <v>148</v>
      </c>
      <c r="E39" s="98">
        <v>82</v>
      </c>
      <c r="F39" s="87"/>
      <c r="G39" s="86"/>
      <c r="H39" s="165"/>
      <c r="I39" s="94">
        <f t="shared" si="0"/>
        <v>7958</v>
      </c>
      <c r="J39" s="85">
        <v>7958</v>
      </c>
      <c r="K39" s="27">
        <v>5367</v>
      </c>
      <c r="L39" s="86"/>
      <c r="M39" s="87"/>
      <c r="N39" s="90"/>
      <c r="O39" s="86"/>
      <c r="P39" s="166"/>
      <c r="Q39" s="94">
        <v>2014</v>
      </c>
      <c r="R39" s="86">
        <v>14</v>
      </c>
      <c r="T39" s="127"/>
      <c r="U39" s="31"/>
      <c r="V39" s="31" t="s">
        <v>78</v>
      </c>
    </row>
    <row r="40" spans="1:22" ht="22.5" customHeight="1">
      <c r="A40" s="35"/>
      <c r="B40" s="41" t="s">
        <v>79</v>
      </c>
      <c r="C40" s="84">
        <f t="shared" si="1"/>
        <v>240</v>
      </c>
      <c r="D40" s="85">
        <v>240</v>
      </c>
      <c r="E40" s="86">
        <v>142</v>
      </c>
      <c r="F40" s="87"/>
      <c r="G40" s="86"/>
      <c r="H40" s="165"/>
      <c r="I40" s="94">
        <f t="shared" si="0"/>
        <v>33014</v>
      </c>
      <c r="J40" s="85">
        <v>33014</v>
      </c>
      <c r="K40" s="27">
        <v>21214</v>
      </c>
      <c r="L40" s="86"/>
      <c r="M40" s="87"/>
      <c r="N40" s="90"/>
      <c r="O40" s="86"/>
      <c r="P40" s="166"/>
      <c r="Q40" s="94">
        <v>2755</v>
      </c>
      <c r="R40" s="86">
        <v>13</v>
      </c>
      <c r="T40" s="127"/>
      <c r="U40" s="31"/>
      <c r="V40" s="31" t="s">
        <v>80</v>
      </c>
    </row>
    <row r="41" spans="1:22" ht="22.5" customHeight="1">
      <c r="A41" s="35"/>
      <c r="B41" s="42" t="s">
        <v>81</v>
      </c>
      <c r="C41" s="84">
        <f t="shared" si="1"/>
        <v>1327</v>
      </c>
      <c r="D41" s="85">
        <v>1327</v>
      </c>
      <c r="E41" s="86">
        <v>871</v>
      </c>
      <c r="F41" s="87"/>
      <c r="G41" s="86"/>
      <c r="H41" s="165"/>
      <c r="I41" s="89">
        <f t="shared" si="0"/>
        <v>33014</v>
      </c>
      <c r="J41" s="85">
        <v>33014</v>
      </c>
      <c r="K41" s="27">
        <v>21214</v>
      </c>
      <c r="L41" s="86"/>
      <c r="M41" s="87"/>
      <c r="N41" s="90"/>
      <c r="O41" s="86"/>
      <c r="P41" s="166"/>
      <c r="Q41" s="93">
        <v>1606</v>
      </c>
      <c r="R41" s="86">
        <v>15</v>
      </c>
      <c r="T41" s="127"/>
      <c r="U41" s="31"/>
      <c r="V41" s="31" t="s">
        <v>82</v>
      </c>
    </row>
    <row r="42" spans="1:22" ht="22.5" customHeight="1">
      <c r="A42" s="35"/>
      <c r="B42" s="41" t="s">
        <v>83</v>
      </c>
      <c r="C42" s="84">
        <f t="shared" si="1"/>
        <v>25</v>
      </c>
      <c r="D42" s="85">
        <v>25</v>
      </c>
      <c r="E42" s="86">
        <v>12</v>
      </c>
      <c r="F42" s="87"/>
      <c r="G42" s="86"/>
      <c r="H42" s="165"/>
      <c r="I42" s="89">
        <f t="shared" si="0"/>
        <v>1068</v>
      </c>
      <c r="J42" s="85">
        <v>1068</v>
      </c>
      <c r="K42" s="27">
        <v>132</v>
      </c>
      <c r="L42" s="86"/>
      <c r="M42" s="87"/>
      <c r="N42" s="90"/>
      <c r="O42" s="86"/>
      <c r="P42" s="166"/>
      <c r="Q42" s="93">
        <v>713</v>
      </c>
      <c r="R42" s="86">
        <v>1</v>
      </c>
      <c r="T42" s="127"/>
      <c r="U42" s="31"/>
      <c r="V42" s="31" t="s">
        <v>79</v>
      </c>
    </row>
    <row r="43" spans="1:22" ht="22.5" customHeight="1">
      <c r="A43" s="37"/>
      <c r="B43" s="43" t="s">
        <v>84</v>
      </c>
      <c r="C43" s="84">
        <f t="shared" si="1"/>
        <v>69</v>
      </c>
      <c r="D43" s="85">
        <v>69</v>
      </c>
      <c r="E43" s="86">
        <v>23</v>
      </c>
      <c r="F43" s="87"/>
      <c r="G43" s="86"/>
      <c r="H43" s="165"/>
      <c r="I43" s="89">
        <f t="shared" si="0"/>
        <v>2098</v>
      </c>
      <c r="J43" s="85">
        <v>2098</v>
      </c>
      <c r="K43" s="27">
        <v>885</v>
      </c>
      <c r="L43" s="86"/>
      <c r="M43" s="87"/>
      <c r="N43" s="90"/>
      <c r="O43" s="86"/>
      <c r="P43" s="166"/>
      <c r="Q43" s="93">
        <v>211</v>
      </c>
      <c r="R43" s="86">
        <v>2</v>
      </c>
      <c r="T43" s="127"/>
      <c r="U43" s="31"/>
      <c r="V43" s="31" t="s">
        <v>85</v>
      </c>
    </row>
    <row r="44" spans="1:22" ht="22.5" customHeight="1">
      <c r="A44" s="163" t="s">
        <v>86</v>
      </c>
      <c r="B44" s="167"/>
      <c r="C44" s="84">
        <f t="shared" si="1"/>
        <v>5315</v>
      </c>
      <c r="D44" s="85">
        <v>5315</v>
      </c>
      <c r="E44" s="86">
        <v>1427</v>
      </c>
      <c r="F44" s="87"/>
      <c r="G44" s="86"/>
      <c r="H44" s="165"/>
      <c r="I44" s="89">
        <f t="shared" si="0"/>
        <v>135076</v>
      </c>
      <c r="J44" s="85">
        <v>135076</v>
      </c>
      <c r="K44" s="27">
        <v>41414</v>
      </c>
      <c r="L44" s="86">
        <v>1544</v>
      </c>
      <c r="M44" s="87"/>
      <c r="N44" s="90"/>
      <c r="O44" s="86"/>
      <c r="P44" s="166"/>
      <c r="Q44" s="45">
        <v>12057</v>
      </c>
      <c r="R44" s="86">
        <v>139</v>
      </c>
      <c r="T44" s="127"/>
      <c r="U44" s="31"/>
      <c r="V44" s="31" t="s">
        <v>87</v>
      </c>
    </row>
    <row r="45" spans="1:22" ht="22.5" customHeight="1">
      <c r="A45" s="163" t="s">
        <v>88</v>
      </c>
      <c r="B45" s="167"/>
      <c r="C45" s="84">
        <f t="shared" si="1"/>
        <v>3205</v>
      </c>
      <c r="D45" s="85">
        <v>3205</v>
      </c>
      <c r="E45" s="86">
        <v>1336</v>
      </c>
      <c r="F45" s="87"/>
      <c r="G45" s="86"/>
      <c r="H45" s="124"/>
      <c r="I45" s="89">
        <f t="shared" si="0"/>
        <v>100847</v>
      </c>
      <c r="J45" s="85">
        <v>100847</v>
      </c>
      <c r="K45" s="27">
        <v>37349</v>
      </c>
      <c r="L45" s="86">
        <v>36</v>
      </c>
      <c r="M45" s="87"/>
      <c r="N45" s="90"/>
      <c r="O45" s="86"/>
      <c r="P45" s="126"/>
      <c r="Q45" s="26">
        <v>5623</v>
      </c>
      <c r="R45" s="86">
        <v>61</v>
      </c>
      <c r="T45" s="127"/>
      <c r="U45" s="31"/>
      <c r="V45" s="31" t="s">
        <v>89</v>
      </c>
    </row>
    <row r="46" spans="1:22" ht="22.5" customHeight="1">
      <c r="A46" s="163" t="s">
        <v>90</v>
      </c>
      <c r="B46" s="167"/>
      <c r="C46" s="84">
        <f t="shared" si="1"/>
        <v>40734</v>
      </c>
      <c r="D46" s="85">
        <v>40734</v>
      </c>
      <c r="E46" s="86">
        <v>2798</v>
      </c>
      <c r="F46" s="87"/>
      <c r="G46" s="86"/>
      <c r="H46" s="123">
        <f>(C46+C47)*100/T46</f>
        <v>93.622748431491601</v>
      </c>
      <c r="I46" s="89">
        <f t="shared" si="0"/>
        <v>274623</v>
      </c>
      <c r="J46" s="85">
        <v>274623</v>
      </c>
      <c r="K46" s="27">
        <v>91543</v>
      </c>
      <c r="L46" s="86">
        <v>15239</v>
      </c>
      <c r="M46" s="87"/>
      <c r="N46" s="90"/>
      <c r="O46" s="86"/>
      <c r="P46" s="125">
        <f>(I46+I47)/T46</f>
        <v>5.7056668690548475</v>
      </c>
      <c r="Q46" s="26">
        <v>12001</v>
      </c>
      <c r="R46" s="86">
        <v>98</v>
      </c>
      <c r="T46" s="127">
        <v>49410</v>
      </c>
      <c r="U46" s="136" t="s">
        <v>90</v>
      </c>
      <c r="V46" s="136"/>
    </row>
    <row r="47" spans="1:22" ht="22.5" customHeight="1">
      <c r="A47" s="29"/>
      <c r="B47" s="46" t="s">
        <v>91</v>
      </c>
      <c r="C47" s="84">
        <f t="shared" si="1"/>
        <v>5525</v>
      </c>
      <c r="D47" s="24">
        <v>5525</v>
      </c>
      <c r="E47" s="86">
        <v>765</v>
      </c>
      <c r="F47" s="87"/>
      <c r="G47" s="86"/>
      <c r="H47" s="124"/>
      <c r="I47" s="89">
        <f t="shared" si="0"/>
        <v>7294</v>
      </c>
      <c r="J47" s="85">
        <v>7294</v>
      </c>
      <c r="K47" s="27">
        <v>2603</v>
      </c>
      <c r="L47" s="86">
        <v>0</v>
      </c>
      <c r="M47" s="87"/>
      <c r="N47" s="90"/>
      <c r="O47" s="86"/>
      <c r="P47" s="126"/>
      <c r="Q47" s="26">
        <v>103</v>
      </c>
      <c r="R47" s="86">
        <v>19</v>
      </c>
      <c r="T47" s="127"/>
      <c r="U47" s="31"/>
      <c r="V47" s="47" t="s">
        <v>92</v>
      </c>
    </row>
    <row r="48" spans="1:22" ht="22.5" customHeight="1">
      <c r="A48" s="121" t="s">
        <v>93</v>
      </c>
      <c r="B48" s="161"/>
      <c r="C48" s="84">
        <f t="shared" si="1"/>
        <v>20967</v>
      </c>
      <c r="D48" s="85">
        <v>20967</v>
      </c>
      <c r="E48" s="86">
        <v>1997</v>
      </c>
      <c r="F48" s="87"/>
      <c r="G48" s="86"/>
      <c r="H48" s="88">
        <f>C48*100/T48</f>
        <v>41.54019891429251</v>
      </c>
      <c r="I48" s="89">
        <f t="shared" si="0"/>
        <v>247312</v>
      </c>
      <c r="J48" s="85">
        <v>247312</v>
      </c>
      <c r="K48" s="27">
        <v>100875</v>
      </c>
      <c r="L48" s="86">
        <v>8003</v>
      </c>
      <c r="M48" s="87"/>
      <c r="N48" s="90"/>
      <c r="O48" s="86"/>
      <c r="P48" s="71">
        <f>I48/T48</f>
        <v>4.8997899908863971</v>
      </c>
      <c r="Q48" s="26">
        <v>4209</v>
      </c>
      <c r="R48" s="86">
        <v>258</v>
      </c>
      <c r="T48" s="117">
        <v>50474</v>
      </c>
      <c r="U48" s="128" t="s">
        <v>93</v>
      </c>
      <c r="V48" s="128"/>
    </row>
    <row r="49" spans="1:22" ht="22.5" customHeight="1">
      <c r="A49" s="121" t="s">
        <v>94</v>
      </c>
      <c r="B49" s="161"/>
      <c r="C49" s="84">
        <v>14790</v>
      </c>
      <c r="D49" s="24">
        <v>14743</v>
      </c>
      <c r="E49" s="86">
        <v>1327</v>
      </c>
      <c r="F49" s="87"/>
      <c r="G49" s="86"/>
      <c r="H49" s="88">
        <f>C49*100/T49</f>
        <v>34.661354581673308</v>
      </c>
      <c r="I49" s="89">
        <f t="shared" si="0"/>
        <v>149976</v>
      </c>
      <c r="J49" s="85">
        <v>149976</v>
      </c>
      <c r="K49" s="27">
        <v>56333</v>
      </c>
      <c r="L49" s="86">
        <v>3303</v>
      </c>
      <c r="M49" s="87"/>
      <c r="N49" s="90"/>
      <c r="O49" s="86"/>
      <c r="P49" s="71">
        <f>I49/T49</f>
        <v>3.5147879071947505</v>
      </c>
      <c r="Q49" s="26">
        <v>6406</v>
      </c>
      <c r="R49" s="86">
        <v>46</v>
      </c>
      <c r="T49" s="117">
        <v>42670</v>
      </c>
      <c r="U49" s="128" t="s">
        <v>94</v>
      </c>
      <c r="V49" s="128"/>
    </row>
    <row r="50" spans="1:22" ht="22.5" customHeight="1">
      <c r="A50" s="168" t="s">
        <v>95</v>
      </c>
      <c r="B50" s="169"/>
      <c r="C50" s="84">
        <f t="shared" si="1"/>
        <v>55736</v>
      </c>
      <c r="D50" s="85">
        <v>55736</v>
      </c>
      <c r="E50" s="86">
        <v>2306</v>
      </c>
      <c r="F50" s="87"/>
      <c r="G50" s="86"/>
      <c r="H50" s="123">
        <f>(C50+C51)*100/T50</f>
        <v>91.245953981575056</v>
      </c>
      <c r="I50" s="89">
        <f t="shared" si="0"/>
        <v>451210</v>
      </c>
      <c r="J50" s="85">
        <v>451210</v>
      </c>
      <c r="K50" s="27">
        <v>199970</v>
      </c>
      <c r="L50" s="86">
        <v>14219</v>
      </c>
      <c r="M50" s="87"/>
      <c r="N50" s="90"/>
      <c r="O50" s="86"/>
      <c r="P50" s="125">
        <f>(I50+I51)/T50</f>
        <v>7.2836972919138212</v>
      </c>
      <c r="Q50" s="26">
        <v>9789</v>
      </c>
      <c r="R50" s="86">
        <v>75</v>
      </c>
      <c r="T50" s="127">
        <v>68277</v>
      </c>
      <c r="U50" s="128" t="s">
        <v>95</v>
      </c>
      <c r="V50" s="128"/>
    </row>
    <row r="51" spans="1:22" ht="22.5" customHeight="1">
      <c r="A51" s="168" t="s">
        <v>96</v>
      </c>
      <c r="B51" s="164"/>
      <c r="C51" s="84">
        <f t="shared" si="1"/>
        <v>6564</v>
      </c>
      <c r="D51" s="48">
        <v>6564</v>
      </c>
      <c r="E51" s="92"/>
      <c r="F51" s="87"/>
      <c r="G51" s="86"/>
      <c r="H51" s="124"/>
      <c r="I51" s="89">
        <f t="shared" si="0"/>
        <v>46099</v>
      </c>
      <c r="J51" s="85">
        <v>46099</v>
      </c>
      <c r="K51" s="27">
        <v>19805</v>
      </c>
      <c r="L51" s="86">
        <v>2394</v>
      </c>
      <c r="M51" s="87"/>
      <c r="N51" s="90"/>
      <c r="O51" s="86"/>
      <c r="P51" s="126"/>
      <c r="Q51" s="26">
        <v>2644</v>
      </c>
      <c r="R51" s="86">
        <v>10</v>
      </c>
      <c r="T51" s="127"/>
      <c r="U51" s="128" t="s">
        <v>96</v>
      </c>
      <c r="V51" s="170"/>
    </row>
    <row r="52" spans="1:22" ht="22.5" customHeight="1">
      <c r="A52" s="163" t="s">
        <v>97</v>
      </c>
      <c r="B52" s="167"/>
      <c r="C52" s="172">
        <f t="shared" si="1"/>
        <v>20038</v>
      </c>
      <c r="D52" s="175">
        <v>20038</v>
      </c>
      <c r="E52" s="178">
        <v>1742</v>
      </c>
      <c r="F52" s="181"/>
      <c r="G52" s="178"/>
      <c r="H52" s="123">
        <f>(C52+C53+C54)*100/T52</f>
        <v>62.062130269148575</v>
      </c>
      <c r="I52" s="89">
        <f t="shared" si="0"/>
        <v>206592</v>
      </c>
      <c r="J52" s="85">
        <v>206592</v>
      </c>
      <c r="K52" s="27">
        <v>98721</v>
      </c>
      <c r="L52" s="86">
        <v>4585</v>
      </c>
      <c r="M52" s="87"/>
      <c r="N52" s="90"/>
      <c r="O52" s="86"/>
      <c r="P52" s="125">
        <f>(I52+I53+I54)/T52</f>
        <v>6.9262861213491496</v>
      </c>
      <c r="Q52" s="26">
        <v>14132</v>
      </c>
      <c r="R52" s="86">
        <v>39</v>
      </c>
      <c r="T52" s="127">
        <v>32287</v>
      </c>
      <c r="U52" s="136" t="s">
        <v>97</v>
      </c>
      <c r="V52" s="136"/>
    </row>
    <row r="53" spans="1:22" ht="22.5" customHeight="1">
      <c r="A53" s="29"/>
      <c r="B53" s="43" t="s">
        <v>98</v>
      </c>
      <c r="C53" s="173"/>
      <c r="D53" s="176"/>
      <c r="E53" s="179"/>
      <c r="F53" s="182"/>
      <c r="G53" s="179"/>
      <c r="H53" s="165"/>
      <c r="I53" s="89">
        <f t="shared" si="0"/>
        <v>7714</v>
      </c>
      <c r="J53" s="85">
        <v>7714</v>
      </c>
      <c r="K53" s="27">
        <v>5588</v>
      </c>
      <c r="L53" s="86">
        <v>234</v>
      </c>
      <c r="M53" s="87"/>
      <c r="N53" s="90"/>
      <c r="O53" s="86"/>
      <c r="P53" s="166"/>
      <c r="Q53" s="26">
        <v>75</v>
      </c>
      <c r="R53" s="86">
        <v>1</v>
      </c>
      <c r="T53" s="127"/>
      <c r="U53" s="31"/>
      <c r="V53" s="47" t="s">
        <v>99</v>
      </c>
    </row>
    <row r="54" spans="1:22" ht="22.5" customHeight="1">
      <c r="A54" s="29"/>
      <c r="B54" s="49" t="s">
        <v>100</v>
      </c>
      <c r="C54" s="174"/>
      <c r="D54" s="177"/>
      <c r="E54" s="180"/>
      <c r="F54" s="183"/>
      <c r="G54" s="180"/>
      <c r="H54" s="124"/>
      <c r="I54" s="89">
        <f t="shared" si="0"/>
        <v>9323</v>
      </c>
      <c r="J54" s="85">
        <v>9323</v>
      </c>
      <c r="K54" s="27">
        <v>6250</v>
      </c>
      <c r="L54" s="86">
        <v>415</v>
      </c>
      <c r="M54" s="87"/>
      <c r="N54" s="90"/>
      <c r="O54" s="86"/>
      <c r="P54" s="126"/>
      <c r="Q54" s="26">
        <v>73</v>
      </c>
      <c r="R54" s="86">
        <v>3</v>
      </c>
      <c r="T54" s="127"/>
      <c r="U54" s="31"/>
      <c r="V54" s="47" t="s">
        <v>100</v>
      </c>
    </row>
    <row r="55" spans="1:22" ht="22.5" customHeight="1">
      <c r="A55" s="163" t="s">
        <v>101</v>
      </c>
      <c r="B55" s="171"/>
      <c r="C55" s="84">
        <f t="shared" si="1"/>
        <v>15985</v>
      </c>
      <c r="D55" s="85">
        <v>15985</v>
      </c>
      <c r="E55" s="86">
        <v>1198</v>
      </c>
      <c r="F55" s="87"/>
      <c r="G55" s="86"/>
      <c r="H55" s="123">
        <f>(C55+C56+C57+C58)*100/T55</f>
        <v>38.514874141876433</v>
      </c>
      <c r="I55" s="89">
        <f t="shared" si="0"/>
        <v>175411</v>
      </c>
      <c r="J55" s="85">
        <v>175411</v>
      </c>
      <c r="K55" s="27">
        <v>73494</v>
      </c>
      <c r="L55" s="86">
        <v>4501</v>
      </c>
      <c r="M55" s="87"/>
      <c r="N55" s="90"/>
      <c r="O55" s="86"/>
      <c r="P55" s="125">
        <f>(I55+I56+I57+I58)/T55</f>
        <v>4.2269794050343252</v>
      </c>
      <c r="Q55" s="26">
        <v>4941</v>
      </c>
      <c r="R55" s="86">
        <v>39</v>
      </c>
      <c r="T55" s="127">
        <v>43700</v>
      </c>
      <c r="U55" s="136" t="s">
        <v>101</v>
      </c>
      <c r="V55" s="136"/>
    </row>
    <row r="56" spans="1:22" ht="22.5" customHeight="1">
      <c r="A56" s="35"/>
      <c r="B56" s="50" t="s">
        <v>102</v>
      </c>
      <c r="C56" s="84">
        <f t="shared" si="1"/>
        <v>82</v>
      </c>
      <c r="D56" s="85">
        <v>82</v>
      </c>
      <c r="E56" s="86">
        <v>28</v>
      </c>
      <c r="F56" s="87"/>
      <c r="G56" s="86"/>
      <c r="H56" s="165"/>
      <c r="I56" s="89">
        <f t="shared" si="0"/>
        <v>887</v>
      </c>
      <c r="J56" s="85">
        <v>887</v>
      </c>
      <c r="K56" s="27">
        <v>268</v>
      </c>
      <c r="L56" s="86"/>
      <c r="M56" s="87"/>
      <c r="N56" s="90"/>
      <c r="O56" s="86"/>
      <c r="P56" s="166"/>
      <c r="Q56" s="26">
        <v>0</v>
      </c>
      <c r="R56" s="86">
        <v>0</v>
      </c>
      <c r="T56" s="127"/>
      <c r="U56" s="31"/>
      <c r="V56" s="47" t="s">
        <v>102</v>
      </c>
    </row>
    <row r="57" spans="1:22" ht="22.5" customHeight="1">
      <c r="A57" s="35"/>
      <c r="B57" s="44" t="s">
        <v>103</v>
      </c>
      <c r="C57" s="84">
        <f t="shared" si="1"/>
        <v>65</v>
      </c>
      <c r="D57" s="85">
        <v>65</v>
      </c>
      <c r="E57" s="86">
        <v>9</v>
      </c>
      <c r="F57" s="87"/>
      <c r="G57" s="86"/>
      <c r="H57" s="165"/>
      <c r="I57" s="89">
        <f t="shared" si="0"/>
        <v>1225</v>
      </c>
      <c r="J57" s="85">
        <v>1225</v>
      </c>
      <c r="K57" s="27">
        <v>1040</v>
      </c>
      <c r="L57" s="86"/>
      <c r="M57" s="87"/>
      <c r="N57" s="90"/>
      <c r="O57" s="86"/>
      <c r="P57" s="166"/>
      <c r="Q57" s="26">
        <v>4</v>
      </c>
      <c r="R57" s="86">
        <v>2</v>
      </c>
      <c r="T57" s="127"/>
      <c r="U57" s="31"/>
      <c r="V57" s="47" t="s">
        <v>103</v>
      </c>
    </row>
    <row r="58" spans="1:22" ht="22.5" customHeight="1">
      <c r="A58" s="37"/>
      <c r="B58" s="44" t="s">
        <v>104</v>
      </c>
      <c r="C58" s="84">
        <f t="shared" si="1"/>
        <v>699</v>
      </c>
      <c r="D58" s="85">
        <v>699</v>
      </c>
      <c r="E58" s="86">
        <v>75</v>
      </c>
      <c r="F58" s="87"/>
      <c r="G58" s="86"/>
      <c r="H58" s="124"/>
      <c r="I58" s="89">
        <f t="shared" si="0"/>
        <v>7196</v>
      </c>
      <c r="J58" s="85">
        <v>7196</v>
      </c>
      <c r="K58" s="27">
        <v>3714</v>
      </c>
      <c r="L58" s="86"/>
      <c r="M58" s="87"/>
      <c r="N58" s="90"/>
      <c r="O58" s="86"/>
      <c r="P58" s="126"/>
      <c r="Q58" s="26">
        <v>298</v>
      </c>
      <c r="R58" s="86">
        <v>6</v>
      </c>
      <c r="T58" s="127"/>
      <c r="U58" s="31"/>
      <c r="V58" s="31" t="s">
        <v>104</v>
      </c>
    </row>
    <row r="59" spans="1:22" ht="22.5" customHeight="1">
      <c r="A59" s="135" t="s">
        <v>105</v>
      </c>
      <c r="B59" s="171"/>
      <c r="C59" s="84">
        <f t="shared" si="1"/>
        <v>20470</v>
      </c>
      <c r="D59" s="85">
        <v>20470</v>
      </c>
      <c r="E59" s="86">
        <v>676</v>
      </c>
      <c r="F59" s="87"/>
      <c r="G59" s="86"/>
      <c r="H59" s="88">
        <f>C59*100/T59</f>
        <v>73.802999711566201</v>
      </c>
      <c r="I59" s="89">
        <f t="shared" si="0"/>
        <v>147694</v>
      </c>
      <c r="J59" s="85">
        <v>147694</v>
      </c>
      <c r="K59" s="27">
        <v>47818</v>
      </c>
      <c r="L59" s="86">
        <v>7328</v>
      </c>
      <c r="M59" s="87"/>
      <c r="N59" s="90"/>
      <c r="O59" s="86"/>
      <c r="P59" s="71">
        <f>I59/T59</f>
        <v>5.3249927891548889</v>
      </c>
      <c r="Q59" s="26">
        <v>6947</v>
      </c>
      <c r="R59" s="86">
        <v>47</v>
      </c>
      <c r="T59" s="117">
        <v>27736</v>
      </c>
      <c r="U59" s="136" t="s">
        <v>106</v>
      </c>
      <c r="V59" s="129"/>
    </row>
    <row r="60" spans="1:22" ht="22.5" customHeight="1">
      <c r="A60" s="135" t="s">
        <v>107</v>
      </c>
      <c r="B60" s="171"/>
      <c r="C60" s="84">
        <f t="shared" si="1"/>
        <v>11947</v>
      </c>
      <c r="D60" s="24">
        <v>11947</v>
      </c>
      <c r="E60" s="86">
        <v>1486</v>
      </c>
      <c r="F60" s="87"/>
      <c r="G60" s="86"/>
      <c r="H60" s="88">
        <f>C60*100/T60</f>
        <v>56.436298360810618</v>
      </c>
      <c r="I60" s="89">
        <f t="shared" si="0"/>
        <v>66104</v>
      </c>
      <c r="J60" s="85">
        <v>57950</v>
      </c>
      <c r="K60" s="27">
        <v>17909</v>
      </c>
      <c r="L60" s="86">
        <v>1043</v>
      </c>
      <c r="M60" s="87">
        <v>8154</v>
      </c>
      <c r="N60" s="90">
        <v>1338</v>
      </c>
      <c r="O60" s="86">
        <v>97</v>
      </c>
      <c r="P60" s="71">
        <f>I60/T60</f>
        <v>3.1226793896735794</v>
      </c>
      <c r="Q60" s="51">
        <v>14111</v>
      </c>
      <c r="R60" s="95">
        <v>151</v>
      </c>
      <c r="T60" s="117">
        <v>21169</v>
      </c>
      <c r="U60" s="136" t="s">
        <v>108</v>
      </c>
      <c r="V60" s="129"/>
    </row>
    <row r="61" spans="1:22" ht="22.5" customHeight="1">
      <c r="A61" s="135" t="s">
        <v>109</v>
      </c>
      <c r="B61" s="122"/>
      <c r="C61" s="84">
        <f t="shared" si="1"/>
        <v>18136</v>
      </c>
      <c r="D61" s="85">
        <v>18136</v>
      </c>
      <c r="E61" s="92">
        <v>3239</v>
      </c>
      <c r="F61" s="87"/>
      <c r="G61" s="86"/>
      <c r="H61" s="88">
        <f>C61*100/T61</f>
        <v>32.881878342851962</v>
      </c>
      <c r="I61" s="89">
        <f t="shared" si="0"/>
        <v>309274</v>
      </c>
      <c r="J61" s="84">
        <v>309274</v>
      </c>
      <c r="K61" s="52">
        <v>121241</v>
      </c>
      <c r="L61" s="92">
        <v>9583</v>
      </c>
      <c r="M61" s="87"/>
      <c r="N61" s="90"/>
      <c r="O61" s="86"/>
      <c r="P61" s="71">
        <f>I61/T61</f>
        <v>5.6073610733387724</v>
      </c>
      <c r="Q61" s="26"/>
      <c r="R61" s="96"/>
      <c r="T61" s="117">
        <v>55155</v>
      </c>
      <c r="U61" s="136" t="s">
        <v>110</v>
      </c>
      <c r="V61" s="129"/>
    </row>
    <row r="62" spans="1:22" ht="22.5" customHeight="1">
      <c r="A62" s="163" t="s">
        <v>111</v>
      </c>
      <c r="B62" s="122"/>
      <c r="C62" s="172">
        <f>D62+F62</f>
        <v>49199</v>
      </c>
      <c r="D62" s="175">
        <v>49199</v>
      </c>
      <c r="E62" s="178">
        <v>6709</v>
      </c>
      <c r="F62" s="181"/>
      <c r="G62" s="178"/>
      <c r="H62" s="123">
        <f>C62*100/T62</f>
        <v>73.732877738812462</v>
      </c>
      <c r="I62" s="89">
        <f t="shared" si="0"/>
        <v>488184</v>
      </c>
      <c r="J62" s="97">
        <v>488184</v>
      </c>
      <c r="K62" s="54">
        <v>159874</v>
      </c>
      <c r="L62" s="98">
        <v>37658</v>
      </c>
      <c r="M62" s="87"/>
      <c r="N62" s="90"/>
      <c r="O62" s="86"/>
      <c r="P62" s="125">
        <f>(I62+I63+I64+I65+I66+I67+I68+I69+I70)/T62</f>
        <v>9.6952911908401518</v>
      </c>
      <c r="Q62" s="56">
        <v>18737</v>
      </c>
      <c r="R62" s="98">
        <v>98</v>
      </c>
      <c r="T62" s="127">
        <v>66726</v>
      </c>
      <c r="U62" s="136" t="s">
        <v>112</v>
      </c>
      <c r="V62" s="129"/>
    </row>
    <row r="63" spans="1:22" ht="22.5" customHeight="1">
      <c r="A63" s="57"/>
      <c r="B63" s="35" t="s">
        <v>113</v>
      </c>
      <c r="C63" s="173"/>
      <c r="D63" s="176"/>
      <c r="E63" s="179"/>
      <c r="F63" s="182"/>
      <c r="G63" s="179"/>
      <c r="H63" s="165"/>
      <c r="I63" s="89">
        <f t="shared" si="0"/>
        <v>30532</v>
      </c>
      <c r="J63" s="85">
        <v>30532</v>
      </c>
      <c r="K63" s="27">
        <v>13667</v>
      </c>
      <c r="L63" s="86">
        <v>119</v>
      </c>
      <c r="M63" s="87"/>
      <c r="N63" s="90"/>
      <c r="O63" s="86"/>
      <c r="P63" s="166"/>
      <c r="Q63" s="26">
        <v>2237</v>
      </c>
      <c r="R63" s="86">
        <v>36</v>
      </c>
      <c r="T63" s="127"/>
      <c r="U63" s="58"/>
      <c r="V63" s="31" t="s">
        <v>114</v>
      </c>
    </row>
    <row r="64" spans="1:22" ht="22.5" customHeight="1">
      <c r="A64" s="59"/>
      <c r="B64" s="60" t="s">
        <v>115</v>
      </c>
      <c r="C64" s="173"/>
      <c r="D64" s="176"/>
      <c r="E64" s="179"/>
      <c r="F64" s="182"/>
      <c r="G64" s="179"/>
      <c r="H64" s="165"/>
      <c r="I64" s="89">
        <f t="shared" si="0"/>
        <v>7317</v>
      </c>
      <c r="J64" s="85">
        <v>7317</v>
      </c>
      <c r="K64" s="27">
        <v>3789</v>
      </c>
      <c r="L64" s="86">
        <v>159</v>
      </c>
      <c r="M64" s="87"/>
      <c r="N64" s="90"/>
      <c r="O64" s="86"/>
      <c r="P64" s="166"/>
      <c r="Q64" s="26">
        <v>575</v>
      </c>
      <c r="R64" s="86">
        <v>34</v>
      </c>
      <c r="T64" s="127"/>
      <c r="U64" s="58"/>
      <c r="V64" s="31" t="s">
        <v>116</v>
      </c>
    </row>
    <row r="65" spans="1:22" ht="22.5" customHeight="1">
      <c r="A65" s="35"/>
      <c r="B65" s="50" t="s">
        <v>117</v>
      </c>
      <c r="C65" s="173"/>
      <c r="D65" s="176"/>
      <c r="E65" s="179"/>
      <c r="F65" s="182"/>
      <c r="G65" s="179"/>
      <c r="H65" s="165"/>
      <c r="I65" s="89">
        <f t="shared" si="0"/>
        <v>15027</v>
      </c>
      <c r="J65" s="85">
        <v>15027</v>
      </c>
      <c r="K65" s="27">
        <v>7795</v>
      </c>
      <c r="L65" s="86">
        <v>167</v>
      </c>
      <c r="M65" s="87"/>
      <c r="N65" s="90"/>
      <c r="O65" s="86"/>
      <c r="P65" s="166"/>
      <c r="Q65" s="26">
        <v>993</v>
      </c>
      <c r="R65" s="86">
        <v>33</v>
      </c>
      <c r="T65" s="127"/>
      <c r="U65" s="31"/>
      <c r="V65" s="31" t="s">
        <v>118</v>
      </c>
    </row>
    <row r="66" spans="1:22" ht="22.5" customHeight="1">
      <c r="A66" s="29"/>
      <c r="B66" s="60" t="s">
        <v>119</v>
      </c>
      <c r="C66" s="173"/>
      <c r="D66" s="176"/>
      <c r="E66" s="179"/>
      <c r="F66" s="182"/>
      <c r="G66" s="179"/>
      <c r="H66" s="165"/>
      <c r="I66" s="89">
        <f t="shared" si="0"/>
        <v>15691</v>
      </c>
      <c r="J66" s="85">
        <v>15691</v>
      </c>
      <c r="K66" s="27">
        <v>8605</v>
      </c>
      <c r="L66" s="86">
        <v>51</v>
      </c>
      <c r="M66" s="87"/>
      <c r="N66" s="90"/>
      <c r="O66" s="86"/>
      <c r="P66" s="166"/>
      <c r="Q66" s="26">
        <v>722</v>
      </c>
      <c r="R66" s="86">
        <v>39</v>
      </c>
      <c r="T66" s="127"/>
      <c r="U66" s="31"/>
      <c r="V66" s="31" t="s">
        <v>120</v>
      </c>
    </row>
    <row r="67" spans="1:22" ht="22.5" customHeight="1">
      <c r="A67" s="29"/>
      <c r="B67" s="50" t="s">
        <v>121</v>
      </c>
      <c r="C67" s="173"/>
      <c r="D67" s="176"/>
      <c r="E67" s="179"/>
      <c r="F67" s="182"/>
      <c r="G67" s="179"/>
      <c r="H67" s="165"/>
      <c r="I67" s="89">
        <f t="shared" si="0"/>
        <v>11114</v>
      </c>
      <c r="J67" s="85">
        <v>11114</v>
      </c>
      <c r="K67" s="27">
        <v>5613</v>
      </c>
      <c r="L67" s="86">
        <v>13</v>
      </c>
      <c r="M67" s="87"/>
      <c r="N67" s="90"/>
      <c r="O67" s="86"/>
      <c r="P67" s="166"/>
      <c r="Q67" s="26">
        <v>667</v>
      </c>
      <c r="R67" s="86">
        <v>40</v>
      </c>
      <c r="T67" s="127"/>
      <c r="U67" s="31"/>
      <c r="V67" s="31" t="s">
        <v>122</v>
      </c>
    </row>
    <row r="68" spans="1:22" ht="22.5" customHeight="1">
      <c r="A68" s="29"/>
      <c r="B68" s="44" t="s">
        <v>123</v>
      </c>
      <c r="C68" s="173"/>
      <c r="D68" s="176"/>
      <c r="E68" s="179"/>
      <c r="F68" s="182"/>
      <c r="G68" s="179"/>
      <c r="H68" s="165"/>
      <c r="I68" s="89">
        <f t="shared" si="0"/>
        <v>19372</v>
      </c>
      <c r="J68" s="85">
        <v>19372</v>
      </c>
      <c r="K68" s="27">
        <v>8686</v>
      </c>
      <c r="L68" s="86">
        <v>2497</v>
      </c>
      <c r="M68" s="87"/>
      <c r="N68" s="90"/>
      <c r="O68" s="86"/>
      <c r="P68" s="166"/>
      <c r="Q68" s="26">
        <v>1094</v>
      </c>
      <c r="R68" s="86">
        <v>30</v>
      </c>
      <c r="T68" s="127"/>
      <c r="U68" s="31"/>
      <c r="V68" s="31" t="s">
        <v>124</v>
      </c>
    </row>
    <row r="69" spans="1:22" ht="22.5" customHeight="1">
      <c r="A69" s="29"/>
      <c r="B69" s="50" t="s">
        <v>125</v>
      </c>
      <c r="C69" s="173"/>
      <c r="D69" s="176"/>
      <c r="E69" s="179"/>
      <c r="F69" s="182"/>
      <c r="G69" s="179"/>
      <c r="H69" s="165"/>
      <c r="I69" s="89">
        <f t="shared" si="0"/>
        <v>49947</v>
      </c>
      <c r="J69" s="85">
        <v>49947</v>
      </c>
      <c r="K69" s="27">
        <v>27519</v>
      </c>
      <c r="L69" s="86">
        <v>331</v>
      </c>
      <c r="M69" s="87"/>
      <c r="N69" s="90"/>
      <c r="O69" s="86"/>
      <c r="P69" s="166"/>
      <c r="Q69" s="26">
        <v>2045</v>
      </c>
      <c r="R69" s="86">
        <v>49</v>
      </c>
      <c r="T69" s="127"/>
      <c r="U69" s="31"/>
      <c r="V69" s="31" t="s">
        <v>126</v>
      </c>
    </row>
    <row r="70" spans="1:22" ht="22.5" customHeight="1">
      <c r="A70" s="29"/>
      <c r="B70" s="50" t="s">
        <v>127</v>
      </c>
      <c r="C70" s="174"/>
      <c r="D70" s="177"/>
      <c r="E70" s="180"/>
      <c r="F70" s="183"/>
      <c r="G70" s="180"/>
      <c r="H70" s="124"/>
      <c r="I70" s="89">
        <f t="shared" si="0"/>
        <v>9744</v>
      </c>
      <c r="J70" s="85">
        <v>9744</v>
      </c>
      <c r="K70" s="27">
        <v>3532</v>
      </c>
      <c r="L70" s="86">
        <v>125</v>
      </c>
      <c r="M70" s="87"/>
      <c r="N70" s="90"/>
      <c r="O70" s="86"/>
      <c r="P70" s="126"/>
      <c r="Q70" s="26">
        <v>944</v>
      </c>
      <c r="R70" s="86">
        <v>35</v>
      </c>
      <c r="T70" s="127"/>
      <c r="U70" s="31"/>
      <c r="V70" s="31" t="s">
        <v>128</v>
      </c>
    </row>
    <row r="71" spans="1:22" ht="22.5" customHeight="1">
      <c r="A71" s="135" t="s">
        <v>129</v>
      </c>
      <c r="B71" s="171"/>
      <c r="C71" s="84">
        <f t="shared" si="1"/>
        <v>33942</v>
      </c>
      <c r="D71" s="85">
        <v>33278</v>
      </c>
      <c r="E71" s="86">
        <v>3936</v>
      </c>
      <c r="F71" s="87">
        <v>664</v>
      </c>
      <c r="G71" s="86">
        <v>42</v>
      </c>
      <c r="H71" s="123">
        <f>(C71+C72+C73+C74+C75)*100/T71</f>
        <v>49.98486194090102</v>
      </c>
      <c r="I71" s="89">
        <f t="shared" si="0"/>
        <v>303552</v>
      </c>
      <c r="J71" s="85">
        <v>296639</v>
      </c>
      <c r="K71" s="27">
        <v>131595</v>
      </c>
      <c r="L71" s="86">
        <v>431</v>
      </c>
      <c r="M71" s="87">
        <v>6913</v>
      </c>
      <c r="N71" s="27">
        <v>1221</v>
      </c>
      <c r="O71" s="86">
        <v>0</v>
      </c>
      <c r="P71" s="125">
        <f>(I71+I72+I73+I74+I75)/T71</f>
        <v>5.6311056838365898</v>
      </c>
      <c r="Q71" s="26">
        <v>17914</v>
      </c>
      <c r="R71" s="86">
        <v>149</v>
      </c>
      <c r="T71" s="127">
        <v>99088</v>
      </c>
      <c r="U71" s="136" t="s">
        <v>130</v>
      </c>
      <c r="V71" s="129"/>
    </row>
    <row r="72" spans="1:22" ht="22.5" customHeight="1">
      <c r="A72" s="37"/>
      <c r="B72" s="37" t="s">
        <v>131</v>
      </c>
      <c r="C72" s="84">
        <f t="shared" si="1"/>
        <v>1262</v>
      </c>
      <c r="D72" s="85">
        <v>1262</v>
      </c>
      <c r="E72" s="86">
        <v>397</v>
      </c>
      <c r="F72" s="87"/>
      <c r="G72" s="86"/>
      <c r="H72" s="165"/>
      <c r="I72" s="89">
        <f t="shared" si="0"/>
        <v>42652</v>
      </c>
      <c r="J72" s="85">
        <v>42652</v>
      </c>
      <c r="K72" s="27">
        <v>18928</v>
      </c>
      <c r="L72" s="86"/>
      <c r="M72" s="87"/>
      <c r="N72" s="90"/>
      <c r="O72" s="86"/>
      <c r="P72" s="166"/>
      <c r="Q72" s="26">
        <v>271</v>
      </c>
      <c r="R72" s="86">
        <v>12</v>
      </c>
      <c r="T72" s="127"/>
      <c r="U72" s="31"/>
      <c r="V72" s="61" t="s">
        <v>131</v>
      </c>
    </row>
    <row r="73" spans="1:22" ht="22.5" customHeight="1">
      <c r="A73" s="135" t="s">
        <v>132</v>
      </c>
      <c r="B73" s="171"/>
      <c r="C73" s="84">
        <f t="shared" si="1"/>
        <v>5658</v>
      </c>
      <c r="D73" s="85">
        <v>5658</v>
      </c>
      <c r="E73" s="86">
        <v>938</v>
      </c>
      <c r="F73" s="87"/>
      <c r="G73" s="86"/>
      <c r="H73" s="165"/>
      <c r="I73" s="89">
        <f t="shared" si="0"/>
        <v>79801</v>
      </c>
      <c r="J73" s="85">
        <v>79801</v>
      </c>
      <c r="K73" s="27">
        <v>39748</v>
      </c>
      <c r="L73" s="86">
        <v>553</v>
      </c>
      <c r="M73" s="87"/>
      <c r="N73" s="90"/>
      <c r="O73" s="99"/>
      <c r="P73" s="166"/>
      <c r="Q73" s="26">
        <v>5138</v>
      </c>
      <c r="R73" s="86">
        <v>55</v>
      </c>
      <c r="T73" s="127"/>
      <c r="U73" s="136" t="s">
        <v>133</v>
      </c>
      <c r="V73" s="129"/>
    </row>
    <row r="74" spans="1:22" ht="22.5" customHeight="1">
      <c r="A74" s="135" t="s">
        <v>134</v>
      </c>
      <c r="B74" s="171"/>
      <c r="C74" s="84">
        <f t="shared" si="1"/>
        <v>4512</v>
      </c>
      <c r="D74" s="85">
        <v>4512</v>
      </c>
      <c r="E74" s="86">
        <v>752</v>
      </c>
      <c r="F74" s="87"/>
      <c r="G74" s="86"/>
      <c r="H74" s="165"/>
      <c r="I74" s="89">
        <f t="shared" ref="I74:I123" si="2">J74+M74</f>
        <v>78033</v>
      </c>
      <c r="J74" s="85">
        <v>78033</v>
      </c>
      <c r="K74" s="27">
        <v>35127</v>
      </c>
      <c r="L74" s="86">
        <v>1382</v>
      </c>
      <c r="M74" s="87"/>
      <c r="N74" s="90"/>
      <c r="O74" s="86"/>
      <c r="P74" s="166"/>
      <c r="Q74" s="26">
        <v>3731</v>
      </c>
      <c r="R74" s="86">
        <v>47</v>
      </c>
      <c r="T74" s="127"/>
      <c r="U74" s="136" t="s">
        <v>135</v>
      </c>
      <c r="V74" s="129"/>
    </row>
    <row r="75" spans="1:22" ht="22.5" customHeight="1">
      <c r="A75" s="135" t="s">
        <v>136</v>
      </c>
      <c r="B75" s="171"/>
      <c r="C75" s="84">
        <f t="shared" ref="C75:C123" si="3">D75+F75</f>
        <v>4155</v>
      </c>
      <c r="D75" s="85">
        <v>4155</v>
      </c>
      <c r="E75" s="86">
        <v>720</v>
      </c>
      <c r="F75" s="87"/>
      <c r="G75" s="86"/>
      <c r="H75" s="124"/>
      <c r="I75" s="89">
        <f t="shared" si="2"/>
        <v>53937</v>
      </c>
      <c r="J75" s="85">
        <v>53937</v>
      </c>
      <c r="K75" s="27">
        <v>26287</v>
      </c>
      <c r="L75" s="25">
        <v>1295</v>
      </c>
      <c r="M75" s="87"/>
      <c r="N75" s="90"/>
      <c r="O75" s="86"/>
      <c r="P75" s="126"/>
      <c r="Q75" s="26">
        <v>3174</v>
      </c>
      <c r="R75" s="86">
        <v>29</v>
      </c>
      <c r="T75" s="127"/>
      <c r="U75" s="136" t="s">
        <v>137</v>
      </c>
      <c r="V75" s="129"/>
    </row>
    <row r="76" spans="1:22" ht="22.5" customHeight="1">
      <c r="A76" s="184" t="s">
        <v>138</v>
      </c>
      <c r="B76" s="185"/>
      <c r="C76" s="84">
        <f t="shared" si="3"/>
        <v>6238</v>
      </c>
      <c r="D76" s="85">
        <v>6238</v>
      </c>
      <c r="E76" s="86">
        <v>1303</v>
      </c>
      <c r="F76" s="100"/>
      <c r="G76" s="86"/>
      <c r="H76" s="123">
        <f>(C76+C77+C78)*100/T76</f>
        <v>18.054054054054053</v>
      </c>
      <c r="I76" s="89">
        <f t="shared" si="2"/>
        <v>174610</v>
      </c>
      <c r="J76" s="85">
        <v>169545</v>
      </c>
      <c r="K76" s="27">
        <v>72896</v>
      </c>
      <c r="L76" s="86">
        <v>3845</v>
      </c>
      <c r="M76" s="87">
        <v>5065</v>
      </c>
      <c r="N76" s="27">
        <v>2241</v>
      </c>
      <c r="O76" s="25">
        <v>139</v>
      </c>
      <c r="P76" s="125">
        <f>(I76+I77+I78)/T76</f>
        <v>5.1059293139293143</v>
      </c>
      <c r="Q76" s="26">
        <v>6426</v>
      </c>
      <c r="R76" s="86">
        <v>52</v>
      </c>
      <c r="T76" s="127">
        <v>60125</v>
      </c>
      <c r="U76" s="136" t="s">
        <v>139</v>
      </c>
      <c r="V76" s="129"/>
    </row>
    <row r="77" spans="1:22" ht="22.5" customHeight="1">
      <c r="A77" s="37"/>
      <c r="B77" s="62" t="s">
        <v>140</v>
      </c>
      <c r="C77" s="84">
        <f t="shared" si="3"/>
        <v>920</v>
      </c>
      <c r="D77" s="85">
        <v>920</v>
      </c>
      <c r="E77" s="86">
        <v>345</v>
      </c>
      <c r="F77" s="87"/>
      <c r="G77" s="86"/>
      <c r="H77" s="165"/>
      <c r="I77" s="89">
        <f t="shared" si="2"/>
        <v>24673</v>
      </c>
      <c r="J77" s="85">
        <v>24673</v>
      </c>
      <c r="K77" s="27">
        <v>8364</v>
      </c>
      <c r="L77" s="86">
        <v>1179</v>
      </c>
      <c r="M77" s="87"/>
      <c r="N77" s="90"/>
      <c r="O77" s="86"/>
      <c r="P77" s="166"/>
      <c r="Q77" s="26">
        <v>156</v>
      </c>
      <c r="R77" s="86">
        <v>8</v>
      </c>
      <c r="T77" s="127"/>
      <c r="U77" s="31"/>
      <c r="V77" s="61" t="s">
        <v>141</v>
      </c>
    </row>
    <row r="78" spans="1:22" ht="22.5" customHeight="1">
      <c r="A78" s="135" t="s">
        <v>142</v>
      </c>
      <c r="B78" s="122"/>
      <c r="C78" s="84">
        <f t="shared" si="3"/>
        <v>3697</v>
      </c>
      <c r="D78" s="85">
        <v>3697</v>
      </c>
      <c r="E78" s="86">
        <v>704</v>
      </c>
      <c r="F78" s="100"/>
      <c r="G78" s="86"/>
      <c r="H78" s="124"/>
      <c r="I78" s="89">
        <f t="shared" si="2"/>
        <v>107711</v>
      </c>
      <c r="J78" s="85">
        <v>99809</v>
      </c>
      <c r="K78" s="27">
        <v>34959</v>
      </c>
      <c r="L78" s="86">
        <v>5633</v>
      </c>
      <c r="M78" s="87">
        <v>7902</v>
      </c>
      <c r="N78" s="90">
        <v>4660</v>
      </c>
      <c r="O78" s="25">
        <v>76</v>
      </c>
      <c r="P78" s="126"/>
      <c r="Q78" s="26">
        <v>8217</v>
      </c>
      <c r="R78" s="86">
        <v>46</v>
      </c>
      <c r="T78" s="127"/>
      <c r="U78" s="136" t="s">
        <v>143</v>
      </c>
      <c r="V78" s="129"/>
    </row>
    <row r="79" spans="1:22" ht="22.5" customHeight="1">
      <c r="A79" s="135" t="s">
        <v>144</v>
      </c>
      <c r="B79" s="122"/>
      <c r="C79" s="84">
        <f t="shared" si="3"/>
        <v>10151</v>
      </c>
      <c r="D79" s="85">
        <v>10151</v>
      </c>
      <c r="E79" s="86">
        <v>1070</v>
      </c>
      <c r="F79" s="87"/>
      <c r="G79" s="86"/>
      <c r="H79" s="88">
        <f t="shared" ref="H79:H122" si="4">C79*100/T79</f>
        <v>34.092359361880774</v>
      </c>
      <c r="I79" s="89">
        <f t="shared" si="2"/>
        <v>202992</v>
      </c>
      <c r="J79" s="85">
        <v>195428</v>
      </c>
      <c r="K79" s="27"/>
      <c r="L79" s="86"/>
      <c r="M79" s="87">
        <v>7564</v>
      </c>
      <c r="N79" s="90"/>
      <c r="O79" s="86"/>
      <c r="P79" s="71">
        <f>I79/T79</f>
        <v>6.8175314861460956</v>
      </c>
      <c r="Q79" s="26">
        <v>16548</v>
      </c>
      <c r="R79" s="86"/>
      <c r="T79" s="117">
        <v>29775</v>
      </c>
      <c r="U79" s="136" t="s">
        <v>145</v>
      </c>
      <c r="V79" s="129"/>
    </row>
    <row r="80" spans="1:22" ht="22.5" customHeight="1">
      <c r="A80" s="163" t="s">
        <v>146</v>
      </c>
      <c r="B80" s="171"/>
      <c r="C80" s="84">
        <f t="shared" si="3"/>
        <v>21163</v>
      </c>
      <c r="D80" s="85">
        <v>21163</v>
      </c>
      <c r="E80" s="86">
        <v>1870</v>
      </c>
      <c r="F80" s="87"/>
      <c r="G80" s="86"/>
      <c r="H80" s="123">
        <f>(C80+C81+C82+C83+C84)*100/T80</f>
        <v>41.132942880534038</v>
      </c>
      <c r="I80" s="89">
        <f t="shared" si="2"/>
        <v>486420</v>
      </c>
      <c r="J80" s="85">
        <v>486420</v>
      </c>
      <c r="K80" s="27">
        <v>171293</v>
      </c>
      <c r="L80" s="86">
        <v>38553</v>
      </c>
      <c r="M80" s="87"/>
      <c r="N80" s="90"/>
      <c r="O80" s="86"/>
      <c r="P80" s="125">
        <f>(I80+I81+I82+I83+I84)/T80</f>
        <v>7.7395721812876541</v>
      </c>
      <c r="Q80" s="26">
        <v>9914</v>
      </c>
      <c r="R80" s="86">
        <v>83</v>
      </c>
      <c r="T80" s="127">
        <v>95274</v>
      </c>
      <c r="U80" s="136" t="s">
        <v>147</v>
      </c>
      <c r="V80" s="129"/>
    </row>
    <row r="81" spans="1:22" ht="22.5" customHeight="1">
      <c r="A81" s="63"/>
      <c r="B81" s="64" t="s">
        <v>148</v>
      </c>
      <c r="C81" s="84">
        <f t="shared" si="3"/>
        <v>9298</v>
      </c>
      <c r="D81" s="85">
        <v>9298</v>
      </c>
      <c r="E81" s="86">
        <v>817</v>
      </c>
      <c r="F81" s="87"/>
      <c r="G81" s="86"/>
      <c r="H81" s="165"/>
      <c r="I81" s="89">
        <f t="shared" si="2"/>
        <v>165752</v>
      </c>
      <c r="J81" s="85">
        <v>165752</v>
      </c>
      <c r="K81" s="27">
        <v>67149</v>
      </c>
      <c r="L81" s="86">
        <v>6390</v>
      </c>
      <c r="M81" s="87"/>
      <c r="N81" s="90"/>
      <c r="O81" s="86"/>
      <c r="P81" s="166"/>
      <c r="Q81" s="26">
        <v>5716</v>
      </c>
      <c r="R81" s="86">
        <v>68</v>
      </c>
      <c r="T81" s="127"/>
      <c r="U81" s="65"/>
      <c r="V81" s="61" t="s">
        <v>148</v>
      </c>
    </row>
    <row r="82" spans="1:22" ht="22.5" customHeight="1">
      <c r="A82" s="63"/>
      <c r="B82" s="64" t="s">
        <v>149</v>
      </c>
      <c r="C82" s="84">
        <f t="shared" si="3"/>
        <v>3205</v>
      </c>
      <c r="D82" s="85">
        <v>3205</v>
      </c>
      <c r="E82" s="86">
        <v>307</v>
      </c>
      <c r="F82" s="87">
        <v>0</v>
      </c>
      <c r="G82" s="86">
        <v>0</v>
      </c>
      <c r="H82" s="165"/>
      <c r="I82" s="89">
        <f t="shared" si="2"/>
        <v>34443</v>
      </c>
      <c r="J82" s="85">
        <v>34443</v>
      </c>
      <c r="K82" s="27">
        <v>19387</v>
      </c>
      <c r="L82" s="86">
        <v>676</v>
      </c>
      <c r="M82" s="87">
        <v>0</v>
      </c>
      <c r="N82" s="90">
        <v>0</v>
      </c>
      <c r="O82" s="86">
        <v>0</v>
      </c>
      <c r="P82" s="166"/>
      <c r="Q82" s="26">
        <v>2820</v>
      </c>
      <c r="R82" s="86">
        <v>25</v>
      </c>
      <c r="T82" s="127"/>
      <c r="U82" s="65"/>
      <c r="V82" s="61" t="s">
        <v>149</v>
      </c>
    </row>
    <row r="83" spans="1:22" ht="22.5" customHeight="1">
      <c r="A83" s="63"/>
      <c r="B83" s="64" t="s">
        <v>150</v>
      </c>
      <c r="C83" s="84">
        <f t="shared" si="3"/>
        <v>1848</v>
      </c>
      <c r="D83" s="85">
        <v>1848</v>
      </c>
      <c r="E83" s="86">
        <v>220</v>
      </c>
      <c r="F83" s="87"/>
      <c r="G83" s="86"/>
      <c r="H83" s="165"/>
      <c r="I83" s="89">
        <f t="shared" si="2"/>
        <v>21080</v>
      </c>
      <c r="J83" s="85">
        <v>21080</v>
      </c>
      <c r="K83" s="27">
        <v>11768</v>
      </c>
      <c r="L83" s="86">
        <v>500</v>
      </c>
      <c r="M83" s="87"/>
      <c r="N83" s="90"/>
      <c r="O83" s="86"/>
      <c r="P83" s="166"/>
      <c r="Q83" s="26">
        <v>1096</v>
      </c>
      <c r="R83" s="86">
        <v>18</v>
      </c>
      <c r="T83" s="127"/>
      <c r="U83" s="65"/>
      <c r="V83" s="61" t="s">
        <v>150</v>
      </c>
    </row>
    <row r="84" spans="1:22" ht="22.5" customHeight="1">
      <c r="A84" s="66"/>
      <c r="B84" s="67" t="s">
        <v>151</v>
      </c>
      <c r="C84" s="84">
        <f t="shared" si="3"/>
        <v>3675</v>
      </c>
      <c r="D84" s="85">
        <v>3675</v>
      </c>
      <c r="E84" s="86">
        <v>302</v>
      </c>
      <c r="F84" s="87"/>
      <c r="G84" s="86"/>
      <c r="H84" s="124"/>
      <c r="I84" s="89">
        <f t="shared" si="2"/>
        <v>29685</v>
      </c>
      <c r="J84" s="85">
        <v>29685</v>
      </c>
      <c r="K84" s="27">
        <v>13582</v>
      </c>
      <c r="L84" s="86">
        <v>2017</v>
      </c>
      <c r="M84" s="87"/>
      <c r="N84" s="90"/>
      <c r="O84" s="86"/>
      <c r="P84" s="126"/>
      <c r="Q84" s="26">
        <v>1620</v>
      </c>
      <c r="R84" s="86">
        <v>15</v>
      </c>
      <c r="T84" s="127"/>
      <c r="U84" s="65"/>
      <c r="V84" s="61" t="s">
        <v>151</v>
      </c>
    </row>
    <row r="85" spans="1:22" ht="22.5" customHeight="1">
      <c r="A85" s="121" t="s">
        <v>220</v>
      </c>
      <c r="B85" s="161"/>
      <c r="C85" s="84">
        <f>D85+F85</f>
        <v>1093</v>
      </c>
      <c r="D85" s="85">
        <v>1093</v>
      </c>
      <c r="E85" s="86"/>
      <c r="F85" s="87"/>
      <c r="G85" s="86"/>
      <c r="H85" s="88">
        <f>C85*100/T85</f>
        <v>23.74538344557897</v>
      </c>
      <c r="I85" s="89">
        <f>J85+M85</f>
        <v>0</v>
      </c>
      <c r="J85" s="85"/>
      <c r="K85" s="27"/>
      <c r="L85" s="86"/>
      <c r="M85" s="87"/>
      <c r="N85" s="90"/>
      <c r="O85" s="86"/>
      <c r="P85" s="71">
        <f>I85/T85</f>
        <v>0</v>
      </c>
      <c r="Q85" s="26"/>
      <c r="R85" s="86">
        <v>1</v>
      </c>
      <c r="T85" s="117">
        <v>4603</v>
      </c>
      <c r="U85" s="128" t="s">
        <v>220</v>
      </c>
      <c r="V85" s="129"/>
    </row>
    <row r="86" spans="1:22" ht="22.5" customHeight="1">
      <c r="A86" s="121" t="s">
        <v>152</v>
      </c>
      <c r="B86" s="161"/>
      <c r="C86" s="84">
        <f t="shared" si="3"/>
        <v>2467</v>
      </c>
      <c r="D86" s="85">
        <v>2467</v>
      </c>
      <c r="E86" s="86">
        <v>690</v>
      </c>
      <c r="F86" s="87"/>
      <c r="G86" s="86"/>
      <c r="H86" s="88">
        <f>C86*100/T86</f>
        <v>22.06027005275865</v>
      </c>
      <c r="I86" s="89">
        <f t="shared" si="2"/>
        <v>65075</v>
      </c>
      <c r="J86" s="85">
        <v>65075</v>
      </c>
      <c r="K86" s="27">
        <v>27299</v>
      </c>
      <c r="L86" s="86">
        <v>3529</v>
      </c>
      <c r="M86" s="87"/>
      <c r="N86" s="90"/>
      <c r="O86" s="86"/>
      <c r="P86" s="71">
        <f t="shared" ref="P86:P121" si="5">I86/T86</f>
        <v>5.8191004202807832</v>
      </c>
      <c r="Q86" s="26">
        <v>3126</v>
      </c>
      <c r="R86" s="86">
        <v>33</v>
      </c>
      <c r="T86" s="117">
        <v>11183</v>
      </c>
      <c r="U86" s="128" t="s">
        <v>153</v>
      </c>
      <c r="V86" s="129"/>
    </row>
    <row r="87" spans="1:22" ht="22.5" customHeight="1">
      <c r="A87" s="186" t="s">
        <v>154</v>
      </c>
      <c r="B87" s="187"/>
      <c r="C87" s="84">
        <f t="shared" si="3"/>
        <v>21233</v>
      </c>
      <c r="D87" s="85">
        <v>21233</v>
      </c>
      <c r="E87" s="86">
        <v>823</v>
      </c>
      <c r="F87" s="87"/>
      <c r="G87" s="86"/>
      <c r="H87" s="123">
        <f>(C87+C88)*100/T87</f>
        <v>107.61784085149519</v>
      </c>
      <c r="I87" s="89">
        <f t="shared" si="2"/>
        <v>154904</v>
      </c>
      <c r="J87" s="85">
        <v>154904</v>
      </c>
      <c r="K87" s="27">
        <v>45688</v>
      </c>
      <c r="L87" s="86">
        <v>3613</v>
      </c>
      <c r="M87" s="87"/>
      <c r="N87" s="90"/>
      <c r="O87" s="86"/>
      <c r="P87" s="188">
        <f>(I87+I88)/T87</f>
        <v>7.8511910795742521</v>
      </c>
      <c r="Q87" s="26">
        <v>380</v>
      </c>
      <c r="R87" s="86">
        <v>105</v>
      </c>
      <c r="T87" s="127">
        <v>19730</v>
      </c>
      <c r="U87" s="128" t="s">
        <v>155</v>
      </c>
      <c r="V87" s="129"/>
    </row>
    <row r="88" spans="1:22" ht="22.5" customHeight="1">
      <c r="A88" s="191" t="s">
        <v>156</v>
      </c>
      <c r="B88" s="187"/>
      <c r="C88" s="84">
        <f>D88+F88</f>
        <v>0</v>
      </c>
      <c r="D88" s="85"/>
      <c r="E88" s="86"/>
      <c r="F88" s="87"/>
      <c r="G88" s="86"/>
      <c r="H88" s="124"/>
      <c r="I88" s="89">
        <f>J88+M88</f>
        <v>0</v>
      </c>
      <c r="J88" s="85"/>
      <c r="K88" s="27"/>
      <c r="L88" s="86"/>
      <c r="M88" s="87"/>
      <c r="N88" s="90"/>
      <c r="O88" s="86"/>
      <c r="P88" s="189"/>
      <c r="Q88" s="26"/>
      <c r="R88" s="86"/>
      <c r="T88" s="127"/>
      <c r="U88" s="128" t="s">
        <v>155</v>
      </c>
      <c r="V88" s="129"/>
    </row>
    <row r="89" spans="1:22" ht="22.5" customHeight="1">
      <c r="A89" s="192" t="s">
        <v>157</v>
      </c>
      <c r="B89" s="193"/>
      <c r="C89" s="84">
        <f t="shared" si="3"/>
        <v>18906</v>
      </c>
      <c r="D89" s="85">
        <v>18906</v>
      </c>
      <c r="E89" s="86">
        <v>1049</v>
      </c>
      <c r="F89" s="87"/>
      <c r="G89" s="86"/>
      <c r="H89" s="88">
        <f>C89*100/T89</f>
        <v>125.63795853269538</v>
      </c>
      <c r="I89" s="89">
        <f t="shared" si="2"/>
        <v>107138</v>
      </c>
      <c r="J89" s="85">
        <v>107138</v>
      </c>
      <c r="K89" s="27">
        <v>35829</v>
      </c>
      <c r="L89" s="86">
        <v>1239</v>
      </c>
      <c r="M89" s="87"/>
      <c r="N89" s="90"/>
      <c r="O89" s="86"/>
      <c r="P89" s="71">
        <f>I89/T89</f>
        <v>7.1197501329080275</v>
      </c>
      <c r="Q89" s="26">
        <v>1858</v>
      </c>
      <c r="R89" s="86">
        <v>46</v>
      </c>
      <c r="T89" s="117">
        <v>15048</v>
      </c>
      <c r="U89" s="128" t="s">
        <v>158</v>
      </c>
      <c r="V89" s="129"/>
    </row>
    <row r="90" spans="1:22" ht="22.5" customHeight="1">
      <c r="A90" s="186" t="s">
        <v>159</v>
      </c>
      <c r="B90" s="187"/>
      <c r="C90" s="84">
        <f t="shared" si="3"/>
        <v>21485</v>
      </c>
      <c r="D90" s="85">
        <v>21485</v>
      </c>
      <c r="E90" s="25">
        <v>2688</v>
      </c>
      <c r="F90" s="87"/>
      <c r="G90" s="86"/>
      <c r="H90" s="88">
        <f>C90*100/T90</f>
        <v>106.2614372619813</v>
      </c>
      <c r="I90" s="89">
        <f t="shared" si="2"/>
        <v>273194</v>
      </c>
      <c r="J90" s="85">
        <v>273194</v>
      </c>
      <c r="K90" s="27">
        <v>72823</v>
      </c>
      <c r="L90" s="86">
        <v>29944</v>
      </c>
      <c r="M90" s="87"/>
      <c r="N90" s="90"/>
      <c r="O90" s="86"/>
      <c r="P90" s="71">
        <f t="shared" si="5"/>
        <v>13.511746377169988</v>
      </c>
      <c r="Q90" s="26">
        <v>12149</v>
      </c>
      <c r="R90" s="86">
        <v>139</v>
      </c>
      <c r="T90" s="117">
        <v>20219</v>
      </c>
      <c r="U90" s="128" t="s">
        <v>160</v>
      </c>
      <c r="V90" s="129"/>
    </row>
    <row r="91" spans="1:22" ht="22.5" customHeight="1">
      <c r="A91" s="186" t="s">
        <v>161</v>
      </c>
      <c r="B91" s="187"/>
      <c r="C91" s="84">
        <f t="shared" si="3"/>
        <v>11878</v>
      </c>
      <c r="D91" s="85">
        <v>11878</v>
      </c>
      <c r="E91" s="25">
        <v>1906</v>
      </c>
      <c r="F91" s="87"/>
      <c r="G91" s="86"/>
      <c r="H91" s="88">
        <f t="shared" si="4"/>
        <v>80.501524906811255</v>
      </c>
      <c r="I91" s="89">
        <f t="shared" si="2"/>
        <v>240223</v>
      </c>
      <c r="J91" s="85">
        <v>240223</v>
      </c>
      <c r="K91" s="27">
        <v>65759</v>
      </c>
      <c r="L91" s="86">
        <v>17067</v>
      </c>
      <c r="M91" s="87"/>
      <c r="N91" s="90"/>
      <c r="O91" s="86"/>
      <c r="P91" s="71">
        <f t="shared" si="5"/>
        <v>16.280786174178246</v>
      </c>
      <c r="Q91" s="26">
        <v>18760</v>
      </c>
      <c r="R91" s="86">
        <v>51</v>
      </c>
      <c r="T91" s="117">
        <v>14755</v>
      </c>
      <c r="U91" s="128" t="s">
        <v>161</v>
      </c>
      <c r="V91" s="129"/>
    </row>
    <row r="92" spans="1:22" ht="22.5" customHeight="1">
      <c r="A92" s="184" t="s">
        <v>162</v>
      </c>
      <c r="B92" s="190"/>
      <c r="C92" s="84">
        <f t="shared" si="3"/>
        <v>15856</v>
      </c>
      <c r="D92" s="85">
        <v>15180</v>
      </c>
      <c r="E92" s="25">
        <v>937</v>
      </c>
      <c r="F92" s="87">
        <v>676</v>
      </c>
      <c r="G92" s="86">
        <v>660</v>
      </c>
      <c r="H92" s="123">
        <f>(C92+C93)*100/T92</f>
        <v>83.992545040381032</v>
      </c>
      <c r="I92" s="89">
        <f t="shared" si="2"/>
        <v>78316</v>
      </c>
      <c r="J92" s="85">
        <v>66307</v>
      </c>
      <c r="K92" s="27">
        <v>29603</v>
      </c>
      <c r="L92" s="86">
        <v>2121</v>
      </c>
      <c r="M92" s="87">
        <v>12009</v>
      </c>
      <c r="N92" s="90">
        <v>11776</v>
      </c>
      <c r="O92" s="86"/>
      <c r="P92" s="125">
        <f>(I92+I93)/T92</f>
        <v>4.177728308138331</v>
      </c>
      <c r="Q92" s="26">
        <v>8019</v>
      </c>
      <c r="R92" s="86">
        <v>23</v>
      </c>
      <c r="T92" s="194">
        <v>19316</v>
      </c>
      <c r="U92" s="136" t="s">
        <v>163</v>
      </c>
      <c r="V92" s="136"/>
    </row>
    <row r="93" spans="1:22" ht="22.5" customHeight="1">
      <c r="A93" s="184" t="s">
        <v>164</v>
      </c>
      <c r="B93" s="190"/>
      <c r="C93" s="84">
        <f t="shared" si="3"/>
        <v>368</v>
      </c>
      <c r="D93" s="85">
        <v>368</v>
      </c>
      <c r="E93" s="25">
        <v>113</v>
      </c>
      <c r="F93" s="87"/>
      <c r="G93" s="86"/>
      <c r="H93" s="124"/>
      <c r="I93" s="89">
        <f t="shared" si="2"/>
        <v>2381</v>
      </c>
      <c r="J93" s="85">
        <v>2381</v>
      </c>
      <c r="K93" s="27">
        <v>2155</v>
      </c>
      <c r="L93" s="86"/>
      <c r="M93" s="87"/>
      <c r="N93" s="90"/>
      <c r="O93" s="86"/>
      <c r="P93" s="126"/>
      <c r="Q93" s="26"/>
      <c r="R93" s="86"/>
      <c r="T93" s="194"/>
      <c r="U93" s="68"/>
      <c r="V93" s="31" t="s">
        <v>165</v>
      </c>
    </row>
    <row r="94" spans="1:22" ht="22.5" customHeight="1">
      <c r="A94" s="186" t="s">
        <v>166</v>
      </c>
      <c r="B94" s="187"/>
      <c r="C94" s="84">
        <f t="shared" si="3"/>
        <v>13963</v>
      </c>
      <c r="D94" s="101">
        <v>13963</v>
      </c>
      <c r="E94" s="38">
        <v>2473</v>
      </c>
      <c r="F94" s="87"/>
      <c r="G94" s="86"/>
      <c r="H94" s="88">
        <f>C94*100/T94</f>
        <v>54.968112747027796</v>
      </c>
      <c r="I94" s="89">
        <f t="shared" si="2"/>
        <v>94257</v>
      </c>
      <c r="J94" s="85">
        <v>90037</v>
      </c>
      <c r="K94" s="40">
        <v>16700</v>
      </c>
      <c r="L94" s="86">
        <v>990</v>
      </c>
      <c r="M94" s="87">
        <v>4220</v>
      </c>
      <c r="N94" s="27">
        <v>721</v>
      </c>
      <c r="O94" s="86">
        <v>0</v>
      </c>
      <c r="P94" s="71">
        <f t="shared" si="5"/>
        <v>3.7106133375324779</v>
      </c>
      <c r="Q94" s="26">
        <v>13238</v>
      </c>
      <c r="R94" s="86">
        <v>84</v>
      </c>
      <c r="T94" s="117">
        <v>25402</v>
      </c>
      <c r="U94" s="128" t="s">
        <v>166</v>
      </c>
      <c r="V94" s="129"/>
    </row>
    <row r="95" spans="1:22" ht="22.5" customHeight="1">
      <c r="A95" s="186" t="s">
        <v>167</v>
      </c>
      <c r="B95" s="187"/>
      <c r="C95" s="84">
        <f t="shared" si="3"/>
        <v>9018</v>
      </c>
      <c r="D95" s="85">
        <v>9018</v>
      </c>
      <c r="E95" s="25">
        <v>973</v>
      </c>
      <c r="F95" s="87"/>
      <c r="G95" s="86"/>
      <c r="H95" s="88">
        <f t="shared" si="4"/>
        <v>96.058798466126973</v>
      </c>
      <c r="I95" s="89">
        <f t="shared" si="2"/>
        <v>46521</v>
      </c>
      <c r="J95" s="85">
        <v>37110</v>
      </c>
      <c r="K95" s="27">
        <v>17879</v>
      </c>
      <c r="L95" s="86">
        <v>1287</v>
      </c>
      <c r="M95" s="87">
        <v>9411</v>
      </c>
      <c r="N95" s="27">
        <v>8634</v>
      </c>
      <c r="O95" s="86">
        <v>394</v>
      </c>
      <c r="P95" s="71">
        <f t="shared" si="5"/>
        <v>4.955368555602897</v>
      </c>
      <c r="Q95" s="26">
        <v>4633</v>
      </c>
      <c r="R95" s="86">
        <v>23</v>
      </c>
      <c r="T95" s="117">
        <v>9388</v>
      </c>
      <c r="U95" s="128" t="s">
        <v>167</v>
      </c>
      <c r="V95" s="129"/>
    </row>
    <row r="96" spans="1:22" ht="22.5" customHeight="1">
      <c r="A96" s="186" t="s">
        <v>168</v>
      </c>
      <c r="B96" s="187"/>
      <c r="C96" s="84">
        <f t="shared" si="3"/>
        <v>4024</v>
      </c>
      <c r="D96" s="85">
        <v>4024</v>
      </c>
      <c r="E96" s="25">
        <v>1539</v>
      </c>
      <c r="F96" s="87">
        <v>0</v>
      </c>
      <c r="G96" s="86">
        <v>0</v>
      </c>
      <c r="H96" s="88">
        <f t="shared" si="4"/>
        <v>30.600760456273765</v>
      </c>
      <c r="I96" s="89">
        <f t="shared" si="2"/>
        <v>95799</v>
      </c>
      <c r="J96" s="85">
        <v>94561</v>
      </c>
      <c r="K96" s="27">
        <v>43295</v>
      </c>
      <c r="L96" s="86">
        <v>2029</v>
      </c>
      <c r="M96" s="87">
        <v>1238</v>
      </c>
      <c r="N96" s="90">
        <v>244</v>
      </c>
      <c r="O96" s="86">
        <v>0</v>
      </c>
      <c r="P96" s="71">
        <f t="shared" si="5"/>
        <v>7.2850950570342201</v>
      </c>
      <c r="Q96" s="26">
        <v>18720</v>
      </c>
      <c r="R96" s="86">
        <v>166</v>
      </c>
      <c r="T96" s="117">
        <v>13150</v>
      </c>
      <c r="U96" s="195" t="s">
        <v>168</v>
      </c>
      <c r="V96" s="196"/>
    </row>
    <row r="97" spans="1:22" ht="22.5" customHeight="1">
      <c r="A97" s="186" t="s">
        <v>169</v>
      </c>
      <c r="B97" s="187"/>
      <c r="C97" s="84">
        <f t="shared" si="3"/>
        <v>3429</v>
      </c>
      <c r="D97" s="85">
        <v>3429</v>
      </c>
      <c r="E97" s="25">
        <v>1074</v>
      </c>
      <c r="F97" s="87"/>
      <c r="G97" s="86"/>
      <c r="H97" s="88">
        <f t="shared" si="4"/>
        <v>26.579334935276336</v>
      </c>
      <c r="I97" s="89">
        <f t="shared" si="2"/>
        <v>83848</v>
      </c>
      <c r="J97" s="85">
        <v>68000</v>
      </c>
      <c r="K97" s="27">
        <v>32437</v>
      </c>
      <c r="L97" s="25">
        <v>121</v>
      </c>
      <c r="M97" s="87">
        <v>15848</v>
      </c>
      <c r="N97" s="27">
        <v>9092</v>
      </c>
      <c r="O97" s="86">
        <v>4</v>
      </c>
      <c r="P97" s="71">
        <f t="shared" si="5"/>
        <v>6.4993411363460201</v>
      </c>
      <c r="Q97" s="26">
        <v>6214</v>
      </c>
      <c r="R97" s="86">
        <v>71</v>
      </c>
      <c r="T97" s="117">
        <v>12901</v>
      </c>
      <c r="U97" s="128" t="s">
        <v>170</v>
      </c>
      <c r="V97" s="129"/>
    </row>
    <row r="98" spans="1:22" ht="22.5" customHeight="1">
      <c r="A98" s="186" t="s">
        <v>171</v>
      </c>
      <c r="B98" s="187"/>
      <c r="C98" s="84">
        <f t="shared" si="3"/>
        <v>4233</v>
      </c>
      <c r="D98" s="85">
        <v>4233</v>
      </c>
      <c r="E98" s="25">
        <v>482</v>
      </c>
      <c r="F98" s="87"/>
      <c r="G98" s="86"/>
      <c r="H98" s="88">
        <f t="shared" si="4"/>
        <v>85.949238578680209</v>
      </c>
      <c r="I98" s="89">
        <f t="shared" si="2"/>
        <v>36353</v>
      </c>
      <c r="J98" s="85">
        <v>23668</v>
      </c>
      <c r="K98" s="27">
        <v>12211</v>
      </c>
      <c r="L98" s="25">
        <v>1273</v>
      </c>
      <c r="M98" s="87">
        <v>12685</v>
      </c>
      <c r="N98" s="90">
        <v>7276</v>
      </c>
      <c r="O98" s="86">
        <v>221</v>
      </c>
      <c r="P98" s="71">
        <f t="shared" si="5"/>
        <v>7.3813197969543145</v>
      </c>
      <c r="Q98" s="26">
        <v>934</v>
      </c>
      <c r="R98" s="86">
        <v>45</v>
      </c>
      <c r="T98" s="117">
        <v>4925</v>
      </c>
      <c r="U98" s="128" t="s">
        <v>172</v>
      </c>
      <c r="V98" s="129"/>
    </row>
    <row r="99" spans="1:22" ht="22.5" customHeight="1">
      <c r="A99" s="186" t="s">
        <v>173</v>
      </c>
      <c r="B99" s="187"/>
      <c r="C99" s="84">
        <f t="shared" si="3"/>
        <v>4522</v>
      </c>
      <c r="D99" s="85">
        <v>4522</v>
      </c>
      <c r="E99" s="86">
        <v>338</v>
      </c>
      <c r="F99" s="87"/>
      <c r="G99" s="86"/>
      <c r="H99" s="88">
        <f t="shared" si="4"/>
        <v>45.520434870142942</v>
      </c>
      <c r="I99" s="89">
        <f t="shared" si="2"/>
        <v>39127</v>
      </c>
      <c r="J99" s="85">
        <v>39127</v>
      </c>
      <c r="K99" s="27">
        <v>14502</v>
      </c>
      <c r="L99" s="25">
        <v>5</v>
      </c>
      <c r="M99" s="87"/>
      <c r="N99" s="90"/>
      <c r="O99" s="86"/>
      <c r="P99" s="71">
        <f t="shared" si="5"/>
        <v>3.9386953895711696</v>
      </c>
      <c r="Q99" s="26">
        <v>1984</v>
      </c>
      <c r="R99" s="86">
        <v>33</v>
      </c>
      <c r="T99" s="117">
        <v>9934</v>
      </c>
      <c r="U99" s="128" t="s">
        <v>174</v>
      </c>
      <c r="V99" s="129"/>
    </row>
    <row r="100" spans="1:22" ht="22.5" customHeight="1">
      <c r="A100" s="186" t="s">
        <v>175</v>
      </c>
      <c r="B100" s="187"/>
      <c r="C100" s="84">
        <f t="shared" si="3"/>
        <v>8618</v>
      </c>
      <c r="D100" s="85">
        <v>8618</v>
      </c>
      <c r="E100" s="86">
        <v>336</v>
      </c>
      <c r="F100" s="87"/>
      <c r="G100" s="86"/>
      <c r="H100" s="88">
        <f t="shared" si="4"/>
        <v>58.805868304332989</v>
      </c>
      <c r="I100" s="89">
        <f t="shared" si="2"/>
        <v>58349</v>
      </c>
      <c r="J100" s="85">
        <v>58349</v>
      </c>
      <c r="K100" s="27">
        <v>23732</v>
      </c>
      <c r="L100" s="25">
        <v>522</v>
      </c>
      <c r="M100" s="87"/>
      <c r="N100" s="90"/>
      <c r="O100" s="86"/>
      <c r="P100" s="71">
        <f t="shared" si="5"/>
        <v>3.9815080177413851</v>
      </c>
      <c r="Q100" s="26">
        <v>5553</v>
      </c>
      <c r="R100" s="86">
        <v>20</v>
      </c>
      <c r="T100" s="117">
        <v>14655</v>
      </c>
      <c r="U100" s="128" t="s">
        <v>176</v>
      </c>
      <c r="V100" s="129"/>
    </row>
    <row r="101" spans="1:22" ht="22.5" customHeight="1">
      <c r="A101" s="186" t="s">
        <v>177</v>
      </c>
      <c r="B101" s="187"/>
      <c r="C101" s="84">
        <f t="shared" si="3"/>
        <v>9601</v>
      </c>
      <c r="D101" s="101">
        <v>9601</v>
      </c>
      <c r="E101" s="92">
        <v>1709</v>
      </c>
      <c r="F101" s="87"/>
      <c r="G101" s="86"/>
      <c r="H101" s="88">
        <f t="shared" si="4"/>
        <v>89.469760506942507</v>
      </c>
      <c r="I101" s="89">
        <f t="shared" si="2"/>
        <v>94233</v>
      </c>
      <c r="J101" s="102">
        <v>94233</v>
      </c>
      <c r="K101" s="69">
        <v>26976</v>
      </c>
      <c r="L101" s="25">
        <v>0</v>
      </c>
      <c r="M101" s="87"/>
      <c r="N101" s="90"/>
      <c r="O101" s="86"/>
      <c r="P101" s="71">
        <f t="shared" si="5"/>
        <v>8.7813810455689119</v>
      </c>
      <c r="Q101" s="51">
        <v>48</v>
      </c>
      <c r="R101" s="95">
        <v>5</v>
      </c>
      <c r="T101" s="117">
        <v>10731</v>
      </c>
      <c r="U101" s="128" t="s">
        <v>178</v>
      </c>
      <c r="V101" s="129"/>
    </row>
    <row r="102" spans="1:22" ht="22.5" customHeight="1">
      <c r="A102" s="191" t="s">
        <v>179</v>
      </c>
      <c r="B102" s="197"/>
      <c r="C102" s="84">
        <f t="shared" si="3"/>
        <v>4529</v>
      </c>
      <c r="D102" s="103">
        <v>4529</v>
      </c>
      <c r="E102" s="70">
        <v>677</v>
      </c>
      <c r="F102" s="87"/>
      <c r="G102" s="86"/>
      <c r="H102" s="88">
        <f t="shared" si="4"/>
        <v>36.278436398590195</v>
      </c>
      <c r="I102" s="89">
        <f t="shared" si="2"/>
        <v>28526</v>
      </c>
      <c r="J102" s="85">
        <v>28526</v>
      </c>
      <c r="K102" s="45">
        <v>12409</v>
      </c>
      <c r="L102" s="86">
        <v>1</v>
      </c>
      <c r="M102" s="87"/>
      <c r="N102" s="90"/>
      <c r="O102" s="86"/>
      <c r="P102" s="71">
        <f>I102/T102</f>
        <v>2.2850048061518744</v>
      </c>
      <c r="Q102" s="45">
        <v>2884</v>
      </c>
      <c r="R102" s="86">
        <v>77</v>
      </c>
      <c r="T102" s="117">
        <v>12484</v>
      </c>
      <c r="U102" s="128" t="s">
        <v>180</v>
      </c>
      <c r="V102" s="129"/>
    </row>
    <row r="103" spans="1:22" ht="22.5" customHeight="1">
      <c r="A103" s="191" t="s">
        <v>181</v>
      </c>
      <c r="B103" s="187"/>
      <c r="C103" s="84">
        <f t="shared" si="3"/>
        <v>6005</v>
      </c>
      <c r="D103" s="85">
        <v>6005</v>
      </c>
      <c r="E103" s="86">
        <v>764</v>
      </c>
      <c r="F103" s="87"/>
      <c r="G103" s="86"/>
      <c r="H103" s="88">
        <f>C103*100/T103</f>
        <v>156.25813166796775</v>
      </c>
      <c r="I103" s="89">
        <f t="shared" si="2"/>
        <v>28963</v>
      </c>
      <c r="J103" s="97">
        <v>28963</v>
      </c>
      <c r="K103" s="54">
        <v>5315</v>
      </c>
      <c r="L103" s="86">
        <v>5355</v>
      </c>
      <c r="M103" s="87"/>
      <c r="N103" s="90"/>
      <c r="O103" s="86"/>
      <c r="P103" s="71">
        <f t="shared" si="5"/>
        <v>7.5365599791829299</v>
      </c>
      <c r="Q103" s="104">
        <v>28617</v>
      </c>
      <c r="R103" s="105">
        <v>39</v>
      </c>
      <c r="T103" s="117">
        <v>3843</v>
      </c>
      <c r="U103" s="128" t="s">
        <v>182</v>
      </c>
      <c r="V103" s="129"/>
    </row>
    <row r="104" spans="1:22" ht="22.5" customHeight="1">
      <c r="A104" s="186" t="s">
        <v>183</v>
      </c>
      <c r="B104" s="187"/>
      <c r="C104" s="84">
        <f t="shared" si="3"/>
        <v>2593</v>
      </c>
      <c r="D104" s="85">
        <v>2593</v>
      </c>
      <c r="E104" s="86">
        <v>181</v>
      </c>
      <c r="F104" s="87"/>
      <c r="G104" s="86"/>
      <c r="H104" s="88">
        <f t="shared" si="4"/>
        <v>83.99740848720441</v>
      </c>
      <c r="I104" s="89">
        <f t="shared" si="2"/>
        <v>11938</v>
      </c>
      <c r="J104" s="85">
        <v>11938</v>
      </c>
      <c r="K104" s="27">
        <v>2352</v>
      </c>
      <c r="L104" s="86">
        <v>1735</v>
      </c>
      <c r="M104" s="87"/>
      <c r="N104" s="90"/>
      <c r="O104" s="86"/>
      <c r="P104" s="71">
        <f t="shared" si="5"/>
        <v>3.8671849692257854</v>
      </c>
      <c r="Q104" s="26">
        <v>536</v>
      </c>
      <c r="R104" s="86">
        <v>4</v>
      </c>
      <c r="T104" s="117">
        <v>3087</v>
      </c>
      <c r="U104" s="128" t="s">
        <v>183</v>
      </c>
      <c r="V104" s="129"/>
    </row>
    <row r="105" spans="1:22" ht="22.5" customHeight="1">
      <c r="A105" s="191" t="s">
        <v>184</v>
      </c>
      <c r="B105" s="187"/>
      <c r="C105" s="84">
        <f t="shared" si="3"/>
        <v>1311</v>
      </c>
      <c r="D105" s="85">
        <v>1311</v>
      </c>
      <c r="E105" s="86">
        <v>80</v>
      </c>
      <c r="F105" s="87"/>
      <c r="G105" s="86"/>
      <c r="H105" s="88">
        <f t="shared" si="4"/>
        <v>129.93062438057481</v>
      </c>
      <c r="I105" s="89">
        <f t="shared" si="2"/>
        <v>12673</v>
      </c>
      <c r="J105" s="85">
        <v>12673</v>
      </c>
      <c r="K105" s="27">
        <v>2053</v>
      </c>
      <c r="L105" s="86">
        <v>2180</v>
      </c>
      <c r="M105" s="87"/>
      <c r="N105" s="90"/>
      <c r="O105" s="86"/>
      <c r="P105" s="71">
        <f t="shared" si="5"/>
        <v>12.559960356788899</v>
      </c>
      <c r="Q105" s="26">
        <v>733</v>
      </c>
      <c r="R105" s="86">
        <v>4</v>
      </c>
      <c r="T105" s="117">
        <v>1009</v>
      </c>
      <c r="U105" s="128" t="s">
        <v>185</v>
      </c>
      <c r="V105" s="129"/>
    </row>
    <row r="106" spans="1:22" ht="22.5" customHeight="1">
      <c r="A106" s="198" t="s">
        <v>186</v>
      </c>
      <c r="B106" s="185"/>
      <c r="C106" s="84">
        <f t="shared" si="3"/>
        <v>2163</v>
      </c>
      <c r="D106" s="85">
        <v>2163</v>
      </c>
      <c r="E106" s="86">
        <v>179</v>
      </c>
      <c r="F106" s="87"/>
      <c r="G106" s="86"/>
      <c r="H106" s="88">
        <f t="shared" si="4"/>
        <v>49.735571395723156</v>
      </c>
      <c r="I106" s="89">
        <f t="shared" si="2"/>
        <v>47093</v>
      </c>
      <c r="J106" s="85">
        <v>47093</v>
      </c>
      <c r="K106" s="27">
        <v>25902</v>
      </c>
      <c r="L106" s="86">
        <v>25</v>
      </c>
      <c r="M106" s="87"/>
      <c r="N106" s="90"/>
      <c r="O106" s="86"/>
      <c r="P106" s="71">
        <f t="shared" si="5"/>
        <v>10.828466314095195</v>
      </c>
      <c r="Q106" s="26">
        <v>6706</v>
      </c>
      <c r="R106" s="86">
        <v>15</v>
      </c>
      <c r="T106" s="117">
        <v>4349</v>
      </c>
      <c r="U106" s="136" t="s">
        <v>187</v>
      </c>
      <c r="V106" s="129"/>
    </row>
    <row r="107" spans="1:22" ht="22.5" customHeight="1">
      <c r="A107" s="198" t="s">
        <v>188</v>
      </c>
      <c r="B107" s="185"/>
      <c r="C107" s="84">
        <f t="shared" si="3"/>
        <v>13304</v>
      </c>
      <c r="D107" s="85">
        <v>13304</v>
      </c>
      <c r="E107" s="86">
        <v>1769</v>
      </c>
      <c r="F107" s="87"/>
      <c r="G107" s="86"/>
      <c r="H107" s="88">
        <f>C107*100/T107</f>
        <v>178.72111767866738</v>
      </c>
      <c r="I107" s="89">
        <f t="shared" si="2"/>
        <v>121188</v>
      </c>
      <c r="J107" s="85">
        <v>121188</v>
      </c>
      <c r="K107" s="27">
        <v>44739</v>
      </c>
      <c r="L107" s="86">
        <v>17747</v>
      </c>
      <c r="M107" s="87"/>
      <c r="N107" s="90"/>
      <c r="O107" s="86"/>
      <c r="P107" s="71">
        <f t="shared" si="5"/>
        <v>16.279957012358945</v>
      </c>
      <c r="Q107" s="26">
        <v>3147</v>
      </c>
      <c r="R107" s="86">
        <v>75</v>
      </c>
      <c r="T107" s="117">
        <v>7444</v>
      </c>
      <c r="U107" s="136" t="s">
        <v>188</v>
      </c>
      <c r="V107" s="129"/>
    </row>
    <row r="108" spans="1:22" ht="22.5" customHeight="1">
      <c r="A108" s="198" t="s">
        <v>189</v>
      </c>
      <c r="B108" s="185"/>
      <c r="C108" s="84">
        <f t="shared" si="3"/>
        <v>8566</v>
      </c>
      <c r="D108" s="85">
        <v>8566</v>
      </c>
      <c r="E108" s="86">
        <v>1430</v>
      </c>
      <c r="F108" s="87"/>
      <c r="G108" s="86"/>
      <c r="H108" s="88">
        <f t="shared" si="4"/>
        <v>56.705944657751886</v>
      </c>
      <c r="I108" s="89">
        <f t="shared" si="2"/>
        <v>124908</v>
      </c>
      <c r="J108" s="85">
        <v>124908</v>
      </c>
      <c r="K108" s="27">
        <v>55853</v>
      </c>
      <c r="L108" s="86">
        <v>8323</v>
      </c>
      <c r="M108" s="87"/>
      <c r="N108" s="90"/>
      <c r="O108" s="86"/>
      <c r="P108" s="71">
        <f t="shared" si="5"/>
        <v>8.2687673772011117</v>
      </c>
      <c r="Q108" s="26">
        <v>10646</v>
      </c>
      <c r="R108" s="86">
        <v>29</v>
      </c>
      <c r="T108" s="117">
        <v>15106</v>
      </c>
      <c r="U108" s="136" t="s">
        <v>190</v>
      </c>
      <c r="V108" s="129"/>
    </row>
    <row r="109" spans="1:22" ht="22.5" customHeight="1">
      <c r="A109" s="198" t="s">
        <v>191</v>
      </c>
      <c r="B109" s="185"/>
      <c r="C109" s="84">
        <f t="shared" si="3"/>
        <v>5142</v>
      </c>
      <c r="D109" s="101">
        <v>5142</v>
      </c>
      <c r="E109" s="92"/>
      <c r="F109" s="87"/>
      <c r="G109" s="86"/>
      <c r="H109" s="88">
        <f t="shared" si="4"/>
        <v>106.6804979253112</v>
      </c>
      <c r="I109" s="89">
        <f t="shared" si="2"/>
        <v>30331</v>
      </c>
      <c r="J109" s="85">
        <v>30331</v>
      </c>
      <c r="K109" s="27">
        <v>13831</v>
      </c>
      <c r="L109" s="86">
        <v>363</v>
      </c>
      <c r="M109" s="87"/>
      <c r="N109" s="90"/>
      <c r="O109" s="86"/>
      <c r="P109" s="71">
        <f t="shared" si="5"/>
        <v>6.2927385892116181</v>
      </c>
      <c r="Q109" s="26">
        <v>6519</v>
      </c>
      <c r="R109" s="86">
        <v>33</v>
      </c>
      <c r="T109" s="117">
        <v>4820</v>
      </c>
      <c r="U109" s="136" t="s">
        <v>191</v>
      </c>
      <c r="V109" s="129"/>
    </row>
    <row r="110" spans="1:22" ht="22.5" customHeight="1">
      <c r="A110" s="198" t="s">
        <v>192</v>
      </c>
      <c r="B110" s="185"/>
      <c r="C110" s="84">
        <f t="shared" si="3"/>
        <v>6929</v>
      </c>
      <c r="D110" s="85">
        <v>6929</v>
      </c>
      <c r="E110" s="86">
        <v>779</v>
      </c>
      <c r="F110" s="87"/>
      <c r="G110" s="86"/>
      <c r="H110" s="88">
        <f t="shared" si="4"/>
        <v>78.117249154453219</v>
      </c>
      <c r="I110" s="89">
        <f t="shared" si="2"/>
        <v>45064</v>
      </c>
      <c r="J110" s="85">
        <v>45064</v>
      </c>
      <c r="K110" s="27">
        <v>26593</v>
      </c>
      <c r="L110" s="86">
        <v>1103</v>
      </c>
      <c r="M110" s="87"/>
      <c r="N110" s="90"/>
      <c r="O110" s="86"/>
      <c r="P110" s="71">
        <f t="shared" si="5"/>
        <v>5.0804960541149944</v>
      </c>
      <c r="Q110" s="26">
        <v>1265</v>
      </c>
      <c r="R110" s="86">
        <v>19</v>
      </c>
      <c r="T110" s="117">
        <v>8870</v>
      </c>
      <c r="U110" s="136" t="s">
        <v>193</v>
      </c>
      <c r="V110" s="129"/>
    </row>
    <row r="111" spans="1:22" ht="22.5" customHeight="1">
      <c r="A111" s="198" t="s">
        <v>221</v>
      </c>
      <c r="B111" s="185"/>
      <c r="C111" s="84">
        <f>D111+F111</f>
        <v>3867</v>
      </c>
      <c r="D111" s="101">
        <v>3867</v>
      </c>
      <c r="E111" s="92">
        <v>363</v>
      </c>
      <c r="F111" s="106"/>
      <c r="G111" s="92"/>
      <c r="H111" s="107">
        <f>C111*100/T111</f>
        <v>58.822634621235167</v>
      </c>
      <c r="I111" s="108">
        <f>J111+M111</f>
        <v>32471</v>
      </c>
      <c r="J111" s="48">
        <v>32471</v>
      </c>
      <c r="K111" s="40">
        <v>12783</v>
      </c>
      <c r="L111" s="86">
        <v>1009</v>
      </c>
      <c r="M111" s="87"/>
      <c r="N111" s="90"/>
      <c r="O111" s="86"/>
      <c r="P111" s="71">
        <f>I111/T111</f>
        <v>4.9393063583815024</v>
      </c>
      <c r="Q111" s="26">
        <v>5762</v>
      </c>
      <c r="R111" s="86">
        <v>66</v>
      </c>
      <c r="T111" s="117">
        <v>6574</v>
      </c>
      <c r="U111" s="136" t="s">
        <v>221</v>
      </c>
      <c r="V111" s="129"/>
    </row>
    <row r="112" spans="1:22" ht="22.5" customHeight="1">
      <c r="A112" s="198" t="s">
        <v>194</v>
      </c>
      <c r="B112" s="185"/>
      <c r="C112" s="84">
        <f t="shared" si="3"/>
        <v>16</v>
      </c>
      <c r="D112" s="101">
        <v>16</v>
      </c>
      <c r="E112" s="92"/>
      <c r="F112" s="106"/>
      <c r="G112" s="92"/>
      <c r="H112" s="107">
        <f t="shared" si="4"/>
        <v>1.693121693121693</v>
      </c>
      <c r="I112" s="108">
        <f t="shared" si="2"/>
        <v>131</v>
      </c>
      <c r="J112" s="48">
        <v>131</v>
      </c>
      <c r="K112" s="40"/>
      <c r="L112" s="86"/>
      <c r="M112" s="87"/>
      <c r="N112" s="90"/>
      <c r="O112" s="86"/>
      <c r="P112" s="71">
        <f t="shared" si="5"/>
        <v>0.13862433862433862</v>
      </c>
      <c r="Q112" s="26"/>
      <c r="R112" s="86"/>
      <c r="T112" s="117">
        <v>945</v>
      </c>
      <c r="U112" s="136" t="s">
        <v>195</v>
      </c>
      <c r="V112" s="129"/>
    </row>
    <row r="113" spans="1:22" ht="22.5" customHeight="1">
      <c r="A113" s="198" t="s">
        <v>196</v>
      </c>
      <c r="B113" s="185"/>
      <c r="C113" s="84">
        <f t="shared" si="3"/>
        <v>6195</v>
      </c>
      <c r="D113" s="85">
        <v>6195</v>
      </c>
      <c r="E113" s="86">
        <v>485</v>
      </c>
      <c r="F113" s="87"/>
      <c r="G113" s="86"/>
      <c r="H113" s="88">
        <f t="shared" si="4"/>
        <v>158.39938634620302</v>
      </c>
      <c r="I113" s="89">
        <f t="shared" si="2"/>
        <v>54554</v>
      </c>
      <c r="J113" s="85">
        <v>54554</v>
      </c>
      <c r="K113" s="27">
        <v>27353</v>
      </c>
      <c r="L113" s="86">
        <v>1651</v>
      </c>
      <c r="M113" s="87"/>
      <c r="N113" s="90"/>
      <c r="O113" s="86"/>
      <c r="P113" s="71">
        <f t="shared" si="5"/>
        <v>13.948862183584762</v>
      </c>
      <c r="Q113" s="26">
        <v>8335</v>
      </c>
      <c r="R113" s="86">
        <v>51</v>
      </c>
      <c r="T113" s="117">
        <v>3911</v>
      </c>
      <c r="U113" s="136" t="s">
        <v>197</v>
      </c>
      <c r="V113" s="129"/>
    </row>
    <row r="114" spans="1:22" ht="22.5" customHeight="1">
      <c r="A114" s="198" t="s">
        <v>198</v>
      </c>
      <c r="B114" s="185"/>
      <c r="C114" s="84">
        <f t="shared" si="3"/>
        <v>1263</v>
      </c>
      <c r="D114" s="85">
        <v>1263</v>
      </c>
      <c r="E114" s="86">
        <v>18</v>
      </c>
      <c r="F114" s="87"/>
      <c r="G114" s="86"/>
      <c r="H114" s="88">
        <f t="shared" si="4"/>
        <v>95.248868778280539</v>
      </c>
      <c r="I114" s="89">
        <f t="shared" si="2"/>
        <v>1568</v>
      </c>
      <c r="J114" s="85">
        <v>1518</v>
      </c>
      <c r="K114" s="27">
        <v>533</v>
      </c>
      <c r="L114" s="86"/>
      <c r="M114" s="87">
        <v>50</v>
      </c>
      <c r="N114" s="90"/>
      <c r="O114" s="86"/>
      <c r="P114" s="71">
        <f t="shared" si="5"/>
        <v>1.1825037707390649</v>
      </c>
      <c r="Q114" s="26"/>
      <c r="R114" s="86"/>
      <c r="T114" s="117">
        <v>1326</v>
      </c>
      <c r="U114" s="136" t="s">
        <v>199</v>
      </c>
      <c r="V114" s="129"/>
    </row>
    <row r="115" spans="1:22" ht="22.5" customHeight="1">
      <c r="A115" s="186" t="s">
        <v>200</v>
      </c>
      <c r="B115" s="187"/>
      <c r="C115" s="84">
        <f t="shared" si="3"/>
        <v>8573</v>
      </c>
      <c r="D115" s="85">
        <v>8573</v>
      </c>
      <c r="E115" s="86">
        <v>877</v>
      </c>
      <c r="F115" s="87"/>
      <c r="G115" s="86"/>
      <c r="H115" s="88">
        <f t="shared" si="4"/>
        <v>135.327545382794</v>
      </c>
      <c r="I115" s="89">
        <f t="shared" si="2"/>
        <v>37657</v>
      </c>
      <c r="J115" s="85">
        <v>37657</v>
      </c>
      <c r="K115" s="27">
        <v>20430</v>
      </c>
      <c r="L115" s="86">
        <v>26</v>
      </c>
      <c r="M115" s="87"/>
      <c r="N115" s="90"/>
      <c r="O115" s="86"/>
      <c r="P115" s="71">
        <f t="shared" si="5"/>
        <v>5.9442778216258878</v>
      </c>
      <c r="Q115" s="26">
        <v>7781</v>
      </c>
      <c r="R115" s="86">
        <v>169</v>
      </c>
      <c r="T115" s="117">
        <v>6335</v>
      </c>
      <c r="U115" s="128" t="s">
        <v>201</v>
      </c>
      <c r="V115" s="129"/>
    </row>
    <row r="116" spans="1:22" ht="22.5" customHeight="1">
      <c r="A116" s="121" t="s">
        <v>202</v>
      </c>
      <c r="B116" s="161"/>
      <c r="C116" s="84">
        <f t="shared" si="3"/>
        <v>1139</v>
      </c>
      <c r="D116" s="85">
        <v>1139</v>
      </c>
      <c r="E116" s="86">
        <v>474</v>
      </c>
      <c r="F116" s="87">
        <v>0</v>
      </c>
      <c r="G116" s="86">
        <v>0</v>
      </c>
      <c r="H116" s="88">
        <f t="shared" si="4"/>
        <v>17.37339841366687</v>
      </c>
      <c r="I116" s="89">
        <f t="shared" si="2"/>
        <v>62847</v>
      </c>
      <c r="J116" s="85">
        <v>62021</v>
      </c>
      <c r="K116" s="27">
        <v>34972</v>
      </c>
      <c r="L116" s="86">
        <v>0</v>
      </c>
      <c r="M116" s="87">
        <v>826</v>
      </c>
      <c r="N116" s="90">
        <v>432</v>
      </c>
      <c r="O116" s="86">
        <v>0</v>
      </c>
      <c r="P116" s="71">
        <f t="shared" si="5"/>
        <v>9.5861805979255639</v>
      </c>
      <c r="Q116" s="26">
        <v>2452</v>
      </c>
      <c r="R116" s="86">
        <v>17</v>
      </c>
      <c r="T116" s="117">
        <v>6556</v>
      </c>
      <c r="U116" s="128" t="s">
        <v>203</v>
      </c>
      <c r="V116" s="129"/>
    </row>
    <row r="117" spans="1:22" ht="22.5" customHeight="1">
      <c r="A117" s="121" t="s">
        <v>204</v>
      </c>
      <c r="B117" s="161"/>
      <c r="C117" s="84">
        <f t="shared" si="3"/>
        <v>3043</v>
      </c>
      <c r="D117" s="101">
        <v>3043</v>
      </c>
      <c r="E117" s="92"/>
      <c r="F117" s="87"/>
      <c r="G117" s="86"/>
      <c r="H117" s="88">
        <f t="shared" si="4"/>
        <v>36.504318618042227</v>
      </c>
      <c r="I117" s="89">
        <f t="shared" si="2"/>
        <v>34831</v>
      </c>
      <c r="J117" s="85">
        <v>34831</v>
      </c>
      <c r="K117" s="27">
        <v>18792</v>
      </c>
      <c r="L117" s="86">
        <v>2262</v>
      </c>
      <c r="M117" s="87"/>
      <c r="N117" s="90"/>
      <c r="O117" s="86"/>
      <c r="P117" s="71">
        <f t="shared" si="5"/>
        <v>4.1783829174664104</v>
      </c>
      <c r="Q117" s="26"/>
      <c r="R117" s="86"/>
      <c r="T117" s="117">
        <v>8336</v>
      </c>
      <c r="U117" s="128" t="s">
        <v>205</v>
      </c>
      <c r="V117" s="129"/>
    </row>
    <row r="118" spans="1:22" ht="22.5" customHeight="1">
      <c r="A118" s="198" t="s">
        <v>206</v>
      </c>
      <c r="B118" s="185"/>
      <c r="C118" s="84">
        <f t="shared" si="3"/>
        <v>2105</v>
      </c>
      <c r="D118" s="85">
        <v>2105</v>
      </c>
      <c r="E118" s="86">
        <v>148</v>
      </c>
      <c r="F118" s="87">
        <v>0</v>
      </c>
      <c r="G118" s="86"/>
      <c r="H118" s="88">
        <f t="shared" si="4"/>
        <v>47.144456886898098</v>
      </c>
      <c r="I118" s="89">
        <f t="shared" si="2"/>
        <v>24639</v>
      </c>
      <c r="J118" s="85">
        <v>24639</v>
      </c>
      <c r="K118" s="27">
        <v>6490</v>
      </c>
      <c r="L118" s="86">
        <v>542</v>
      </c>
      <c r="M118" s="87">
        <v>0</v>
      </c>
      <c r="N118" s="90"/>
      <c r="O118" s="86"/>
      <c r="P118" s="71">
        <f t="shared" si="5"/>
        <v>5.5182530795072786</v>
      </c>
      <c r="Q118" s="26">
        <v>3409</v>
      </c>
      <c r="R118" s="86">
        <v>7</v>
      </c>
      <c r="T118" s="117">
        <v>4465</v>
      </c>
      <c r="U118" s="136" t="s">
        <v>207</v>
      </c>
      <c r="V118" s="136"/>
    </row>
    <row r="119" spans="1:22" ht="22.5" customHeight="1">
      <c r="A119" s="198" t="s">
        <v>208</v>
      </c>
      <c r="B119" s="185"/>
      <c r="C119" s="84">
        <f t="shared" si="3"/>
        <v>691</v>
      </c>
      <c r="D119" s="85">
        <v>691</v>
      </c>
      <c r="E119" s="86">
        <v>131</v>
      </c>
      <c r="F119" s="87"/>
      <c r="G119" s="86"/>
      <c r="H119" s="88">
        <f t="shared" si="4"/>
        <v>15.277470705284104</v>
      </c>
      <c r="I119" s="89">
        <f t="shared" si="2"/>
        <v>5177</v>
      </c>
      <c r="J119" s="85">
        <v>5177</v>
      </c>
      <c r="K119" s="27">
        <v>2931</v>
      </c>
      <c r="L119" s="86"/>
      <c r="M119" s="87"/>
      <c r="N119" s="90"/>
      <c r="O119" s="86"/>
      <c r="P119" s="71">
        <f t="shared" si="5"/>
        <v>1.1445942958213575</v>
      </c>
      <c r="Q119" s="26">
        <v>628</v>
      </c>
      <c r="R119" s="86">
        <v>24</v>
      </c>
      <c r="T119" s="117">
        <v>4523</v>
      </c>
      <c r="U119" s="136" t="s">
        <v>209</v>
      </c>
      <c r="V119" s="129"/>
    </row>
    <row r="120" spans="1:22" ht="22.5" customHeight="1">
      <c r="A120" s="198" t="s">
        <v>210</v>
      </c>
      <c r="B120" s="185"/>
      <c r="C120" s="84">
        <f t="shared" si="3"/>
        <v>5109</v>
      </c>
      <c r="D120" s="85">
        <v>5109</v>
      </c>
      <c r="E120" s="86">
        <v>1153</v>
      </c>
      <c r="F120" s="87"/>
      <c r="G120" s="86"/>
      <c r="H120" s="88">
        <f t="shared" si="4"/>
        <v>51.883822484005279</v>
      </c>
      <c r="I120" s="89">
        <f t="shared" si="2"/>
        <v>65529</v>
      </c>
      <c r="J120" s="85">
        <v>65529</v>
      </c>
      <c r="K120" s="27">
        <v>29589</v>
      </c>
      <c r="L120" s="86">
        <v>990</v>
      </c>
      <c r="M120" s="87"/>
      <c r="N120" s="90"/>
      <c r="O120" s="86"/>
      <c r="P120" s="71">
        <f t="shared" si="5"/>
        <v>6.6547171727429673</v>
      </c>
      <c r="Q120" s="26">
        <v>1033</v>
      </c>
      <c r="R120" s="86">
        <v>25</v>
      </c>
      <c r="T120" s="117">
        <v>9847</v>
      </c>
      <c r="U120" s="136" t="s">
        <v>211</v>
      </c>
      <c r="V120" s="129"/>
    </row>
    <row r="121" spans="1:22" ht="22.5" customHeight="1">
      <c r="A121" s="198" t="s">
        <v>212</v>
      </c>
      <c r="B121" s="185"/>
      <c r="C121" s="84">
        <f t="shared" si="3"/>
        <v>2227</v>
      </c>
      <c r="D121" s="85">
        <v>2227</v>
      </c>
      <c r="E121" s="86">
        <v>168</v>
      </c>
      <c r="F121" s="87"/>
      <c r="G121" s="86"/>
      <c r="H121" s="88">
        <f>C121*100/T121</f>
        <v>24.68410551984039</v>
      </c>
      <c r="I121" s="89">
        <f t="shared" si="2"/>
        <v>28049</v>
      </c>
      <c r="J121" s="85">
        <v>28049</v>
      </c>
      <c r="K121" s="27">
        <v>7931</v>
      </c>
      <c r="L121" s="86">
        <v>1550</v>
      </c>
      <c r="M121" s="87"/>
      <c r="N121" s="90"/>
      <c r="O121" s="86"/>
      <c r="P121" s="71">
        <f t="shared" si="5"/>
        <v>3.108955885612946</v>
      </c>
      <c r="Q121" s="26">
        <v>7</v>
      </c>
      <c r="R121" s="86">
        <v>1</v>
      </c>
      <c r="T121" s="117">
        <v>9022</v>
      </c>
      <c r="U121" s="136" t="s">
        <v>212</v>
      </c>
      <c r="V121" s="136"/>
    </row>
    <row r="122" spans="1:22" ht="22.5" customHeight="1">
      <c r="A122" s="198" t="s">
        <v>213</v>
      </c>
      <c r="B122" s="185"/>
      <c r="C122" s="84">
        <f t="shared" si="3"/>
        <v>3607</v>
      </c>
      <c r="D122" s="85">
        <v>3607</v>
      </c>
      <c r="E122" s="86">
        <v>292</v>
      </c>
      <c r="F122" s="87"/>
      <c r="G122" s="86"/>
      <c r="H122" s="88">
        <f t="shared" si="4"/>
        <v>124.89612188365651</v>
      </c>
      <c r="I122" s="89">
        <f t="shared" si="2"/>
        <v>13876</v>
      </c>
      <c r="J122" s="85">
        <v>13876</v>
      </c>
      <c r="K122" s="27">
        <v>3531</v>
      </c>
      <c r="L122" s="86">
        <v>2051</v>
      </c>
      <c r="M122" s="87"/>
      <c r="N122" s="90"/>
      <c r="O122" s="86"/>
      <c r="P122" s="71">
        <f>I122/T122</f>
        <v>4.8047091412742384</v>
      </c>
      <c r="Q122" s="26">
        <v>1188</v>
      </c>
      <c r="R122" s="86">
        <v>5</v>
      </c>
      <c r="T122" s="117">
        <v>2888</v>
      </c>
      <c r="U122" s="136" t="s">
        <v>213</v>
      </c>
      <c r="V122" s="129"/>
    </row>
    <row r="123" spans="1:22" ht="22.5" customHeight="1" thickBot="1">
      <c r="A123" s="199" t="s">
        <v>214</v>
      </c>
      <c r="B123" s="200"/>
      <c r="C123" s="84">
        <f t="shared" si="3"/>
        <v>1173</v>
      </c>
      <c r="D123" s="109">
        <v>1173</v>
      </c>
      <c r="E123" s="110"/>
      <c r="F123" s="111"/>
      <c r="G123" s="110"/>
      <c r="H123" s="112"/>
      <c r="I123" s="89">
        <f t="shared" si="2"/>
        <v>957</v>
      </c>
      <c r="J123" s="109">
        <v>957</v>
      </c>
      <c r="K123" s="73"/>
      <c r="L123" s="110"/>
      <c r="M123" s="111"/>
      <c r="N123" s="113"/>
      <c r="O123" s="110"/>
      <c r="P123" s="74"/>
      <c r="Q123" s="72"/>
      <c r="R123" s="110"/>
      <c r="T123" s="118"/>
      <c r="U123" s="136" t="s">
        <v>214</v>
      </c>
      <c r="V123" s="129"/>
    </row>
    <row r="124" spans="1:22" ht="12" thickTop="1">
      <c r="A124" s="119" t="s">
        <v>215</v>
      </c>
      <c r="B124" s="120"/>
      <c r="C124" s="75">
        <f>SUM(C8:C123)</f>
        <v>1013623</v>
      </c>
      <c r="D124" s="75">
        <f>SUM(D8:D123)</f>
        <v>1007742</v>
      </c>
      <c r="E124" s="76">
        <f>SUM(E8:E123)</f>
        <v>100537</v>
      </c>
      <c r="F124" s="77">
        <f>SUM(F8:F123)</f>
        <v>5834</v>
      </c>
      <c r="G124" s="78">
        <f>SUM(G8:G123)</f>
        <v>1515</v>
      </c>
      <c r="H124" s="114" t="s">
        <v>216</v>
      </c>
      <c r="I124" s="115">
        <f t="shared" ref="I124:R124" si="6">SUM(I8:I123)</f>
        <v>11934745</v>
      </c>
      <c r="J124" s="53">
        <f t="shared" si="6"/>
        <v>11690900</v>
      </c>
      <c r="K124" s="54">
        <f t="shared" si="6"/>
        <v>4361100</v>
      </c>
      <c r="L124" s="55">
        <f t="shared" si="6"/>
        <v>376404</v>
      </c>
      <c r="M124" s="56">
        <f t="shared" si="6"/>
        <v>243845</v>
      </c>
      <c r="N124" s="54">
        <f t="shared" si="6"/>
        <v>100427</v>
      </c>
      <c r="O124" s="54">
        <f t="shared" si="6"/>
        <v>1409</v>
      </c>
      <c r="P124" s="79">
        <f>(I124)/T8</f>
        <v>5.717149996119824</v>
      </c>
      <c r="Q124" s="54">
        <f t="shared" si="6"/>
        <v>478599</v>
      </c>
      <c r="R124" s="80">
        <f t="shared" si="6"/>
        <v>4022</v>
      </c>
      <c r="T124" s="81">
        <f>SUM(T9:T123)</f>
        <v>1996298</v>
      </c>
    </row>
    <row r="125" spans="1:22">
      <c r="C125" s="82"/>
    </row>
    <row r="126" spans="1:22">
      <c r="A126" s="3" t="s">
        <v>217</v>
      </c>
      <c r="C126" s="82"/>
    </row>
    <row r="127" spans="1:22">
      <c r="C127" s="82"/>
    </row>
    <row r="128" spans="1:22">
      <c r="A128" s="3" t="s">
        <v>218</v>
      </c>
    </row>
    <row r="130" spans="1:22">
      <c r="A130" s="3" t="s">
        <v>219</v>
      </c>
      <c r="T130" s="116"/>
      <c r="U130" s="3"/>
      <c r="V130" s="3"/>
    </row>
  </sheetData>
  <mergeCells count="204">
    <mergeCell ref="A121:B121"/>
    <mergeCell ref="U121:V121"/>
    <mergeCell ref="A122:B122"/>
    <mergeCell ref="U122:V122"/>
    <mergeCell ref="A123:B123"/>
    <mergeCell ref="A118:B118"/>
    <mergeCell ref="U118:V118"/>
    <mergeCell ref="A119:B119"/>
    <mergeCell ref="U119:V119"/>
    <mergeCell ref="A120:B120"/>
    <mergeCell ref="U120:V120"/>
    <mergeCell ref="U123:V123"/>
    <mergeCell ref="A115:B115"/>
    <mergeCell ref="U115:V115"/>
    <mergeCell ref="A116:B116"/>
    <mergeCell ref="U116:V116"/>
    <mergeCell ref="A117:B117"/>
    <mergeCell ref="U117:V117"/>
    <mergeCell ref="A112:B112"/>
    <mergeCell ref="U112:V112"/>
    <mergeCell ref="A113:B113"/>
    <mergeCell ref="U113:V113"/>
    <mergeCell ref="A114:B114"/>
    <mergeCell ref="U114:V114"/>
    <mergeCell ref="A108:B108"/>
    <mergeCell ref="U108:V108"/>
    <mergeCell ref="A109:B109"/>
    <mergeCell ref="U109:V109"/>
    <mergeCell ref="A110:B110"/>
    <mergeCell ref="A111:B111"/>
    <mergeCell ref="U111:V111"/>
    <mergeCell ref="A105:B105"/>
    <mergeCell ref="U105:V105"/>
    <mergeCell ref="A106:B106"/>
    <mergeCell ref="U106:V106"/>
    <mergeCell ref="A107:B107"/>
    <mergeCell ref="U107:V107"/>
    <mergeCell ref="U110:V110"/>
    <mergeCell ref="A102:B102"/>
    <mergeCell ref="U102:V102"/>
    <mergeCell ref="A103:B103"/>
    <mergeCell ref="U103:V103"/>
    <mergeCell ref="A104:B104"/>
    <mergeCell ref="U104:V104"/>
    <mergeCell ref="A99:B99"/>
    <mergeCell ref="U99:V99"/>
    <mergeCell ref="A100:B100"/>
    <mergeCell ref="U100:V100"/>
    <mergeCell ref="A101:B101"/>
    <mergeCell ref="U101:V101"/>
    <mergeCell ref="A96:B96"/>
    <mergeCell ref="U96:V96"/>
    <mergeCell ref="A97:B97"/>
    <mergeCell ref="U97:V97"/>
    <mergeCell ref="A98:B98"/>
    <mergeCell ref="U98:V98"/>
    <mergeCell ref="A93:B93"/>
    <mergeCell ref="A94:B94"/>
    <mergeCell ref="U94:V94"/>
    <mergeCell ref="A95:B95"/>
    <mergeCell ref="U95:V95"/>
    <mergeCell ref="A87:B87"/>
    <mergeCell ref="U87:V87"/>
    <mergeCell ref="H87:H88"/>
    <mergeCell ref="P87:P88"/>
    <mergeCell ref="T87:T88"/>
    <mergeCell ref="A91:B91"/>
    <mergeCell ref="U91:V91"/>
    <mergeCell ref="A92:B92"/>
    <mergeCell ref="A88:B88"/>
    <mergeCell ref="U88:V88"/>
    <mergeCell ref="A89:B89"/>
    <mergeCell ref="U89:V89"/>
    <mergeCell ref="A90:B90"/>
    <mergeCell ref="U90:V90"/>
    <mergeCell ref="H92:H93"/>
    <mergeCell ref="P92:P93"/>
    <mergeCell ref="T92:T93"/>
    <mergeCell ref="U92:V92"/>
    <mergeCell ref="A80:B80"/>
    <mergeCell ref="H80:H84"/>
    <mergeCell ref="P80:P84"/>
    <mergeCell ref="T80:T84"/>
    <mergeCell ref="U80:V80"/>
    <mergeCell ref="A85:B85"/>
    <mergeCell ref="U85:V85"/>
    <mergeCell ref="A86:B86"/>
    <mergeCell ref="U86:V86"/>
    <mergeCell ref="A76:B76"/>
    <mergeCell ref="H76:H78"/>
    <mergeCell ref="P76:P78"/>
    <mergeCell ref="T76:T78"/>
    <mergeCell ref="U76:V76"/>
    <mergeCell ref="A78:B78"/>
    <mergeCell ref="U78:V78"/>
    <mergeCell ref="A79:B79"/>
    <mergeCell ref="U79:V79"/>
    <mergeCell ref="H62:H70"/>
    <mergeCell ref="P62:P70"/>
    <mergeCell ref="T62:T70"/>
    <mergeCell ref="U62:V62"/>
    <mergeCell ref="A71:B71"/>
    <mergeCell ref="H71:H75"/>
    <mergeCell ref="P71:P75"/>
    <mergeCell ref="T71:T75"/>
    <mergeCell ref="U71:V71"/>
    <mergeCell ref="A73:B73"/>
    <mergeCell ref="A62:B62"/>
    <mergeCell ref="C62:C70"/>
    <mergeCell ref="D62:D70"/>
    <mergeCell ref="E62:E70"/>
    <mergeCell ref="F62:F70"/>
    <mergeCell ref="G62:G70"/>
    <mergeCell ref="U73:V73"/>
    <mergeCell ref="A74:B74"/>
    <mergeCell ref="U74:V74"/>
    <mergeCell ref="A75:B75"/>
    <mergeCell ref="U75:V75"/>
    <mergeCell ref="A59:B59"/>
    <mergeCell ref="U59:V59"/>
    <mergeCell ref="A60:B60"/>
    <mergeCell ref="U60:V60"/>
    <mergeCell ref="A61:B61"/>
    <mergeCell ref="U61:V61"/>
    <mergeCell ref="H52:H54"/>
    <mergeCell ref="P52:P54"/>
    <mergeCell ref="T52:T54"/>
    <mergeCell ref="U52:V52"/>
    <mergeCell ref="A55:B55"/>
    <mergeCell ref="H55:H58"/>
    <mergeCell ref="P55:P58"/>
    <mergeCell ref="T55:T58"/>
    <mergeCell ref="U55:V55"/>
    <mergeCell ref="A52:B52"/>
    <mergeCell ref="C52:C54"/>
    <mergeCell ref="D52:D54"/>
    <mergeCell ref="E52:E54"/>
    <mergeCell ref="F52:F54"/>
    <mergeCell ref="G52:G54"/>
    <mergeCell ref="A49:B49"/>
    <mergeCell ref="U49:V49"/>
    <mergeCell ref="A50:B50"/>
    <mergeCell ref="H50:H51"/>
    <mergeCell ref="P50:P51"/>
    <mergeCell ref="T50:T51"/>
    <mergeCell ref="U50:V50"/>
    <mergeCell ref="A51:B51"/>
    <mergeCell ref="U51:V51"/>
    <mergeCell ref="A46:B46"/>
    <mergeCell ref="H46:H47"/>
    <mergeCell ref="P46:P47"/>
    <mergeCell ref="T46:T47"/>
    <mergeCell ref="U46:V46"/>
    <mergeCell ref="A48:B48"/>
    <mergeCell ref="U48:V48"/>
    <mergeCell ref="A26:B26"/>
    <mergeCell ref="U26:V26"/>
    <mergeCell ref="A27:B27"/>
    <mergeCell ref="H27:H45"/>
    <mergeCell ref="P27:P45"/>
    <mergeCell ref="T27:T45"/>
    <mergeCell ref="U27:V27"/>
    <mergeCell ref="A44:B44"/>
    <mergeCell ref="A45:B45"/>
    <mergeCell ref="A23:B23"/>
    <mergeCell ref="U23:V23"/>
    <mergeCell ref="A24:B24"/>
    <mergeCell ref="U24:V24"/>
    <mergeCell ref="A25:B25"/>
    <mergeCell ref="U25:V25"/>
    <mergeCell ref="A11:B11"/>
    <mergeCell ref="H11:H21"/>
    <mergeCell ref="P11:P21"/>
    <mergeCell ref="T11:T21"/>
    <mergeCell ref="U11:V11"/>
    <mergeCell ref="A22:B22"/>
    <mergeCell ref="P22:P25"/>
    <mergeCell ref="T22:T25"/>
    <mergeCell ref="U22:V22"/>
    <mergeCell ref="H22:H24"/>
    <mergeCell ref="A124:B124"/>
    <mergeCell ref="A9:B9"/>
    <mergeCell ref="H9:H10"/>
    <mergeCell ref="P9:P10"/>
    <mergeCell ref="T9:T10"/>
    <mergeCell ref="U9:V9"/>
    <mergeCell ref="A10:B10"/>
    <mergeCell ref="U10:V10"/>
    <mergeCell ref="D5:E5"/>
    <mergeCell ref="F5:G5"/>
    <mergeCell ref="J5:L5"/>
    <mergeCell ref="M5:O5"/>
    <mergeCell ref="A8:B8"/>
    <mergeCell ref="U8:V8"/>
    <mergeCell ref="A3:B7"/>
    <mergeCell ref="C3:H3"/>
    <mergeCell ref="I3:P3"/>
    <mergeCell ref="Q3:R3"/>
    <mergeCell ref="C4:G4"/>
    <mergeCell ref="H4:H6"/>
    <mergeCell ref="I4:O4"/>
    <mergeCell ref="P4:P6"/>
    <mergeCell ref="Q4:Q6"/>
    <mergeCell ref="R4:R6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scale="93" firstPageNumber="33" orientation="portrait" useFirstPageNumber="1" r:id="rId1"/>
  <headerFooter>
    <oddHeader>&amp;C平成28年度長野県公共図書館概況</oddHeader>
    <oddFooter>&amp;C&amp;P</oddFooter>
  </headerFooter>
  <rowBreaks count="3" manualBreakCount="3">
    <brk id="38" max="17" man="1"/>
    <brk id="71" max="17" man="1"/>
    <brk id="104" max="17" man="1"/>
  </rowBreaks>
  <ignoredErrors>
    <ignoredError sqref="P124" formula="1"/>
    <ignoredError sqref="T12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8個人貸出・団体貸出</vt:lpstr>
      <vt:lpstr>'8個人貸出・団体貸出'!Print_Area</vt:lpstr>
      <vt:lpstr>'8個人貸出・団体貸出'!Print_Titles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lics-pc</dc:creator>
  <cp:lastModifiedBy>lics-pc</cp:lastModifiedBy>
  <cp:lastPrinted>2016-09-21T00:11:36Z</cp:lastPrinted>
  <dcterms:created xsi:type="dcterms:W3CDTF">2015-09-03T09:10:47Z</dcterms:created>
  <dcterms:modified xsi:type="dcterms:W3CDTF">2016-09-21T00:12:09Z</dcterms:modified>
</cp:coreProperties>
</file>