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01企画協力課\概況\"/>
    </mc:Choice>
  </mc:AlternateContent>
  <bookViews>
    <workbookView xWindow="0" yWindow="0" windowWidth="19200" windowHeight="11550"/>
  </bookViews>
  <sheets>
    <sheet name="5資料" sheetId="1" r:id="rId1"/>
  </sheets>
  <definedNames>
    <definedName name="_xlnm.Print_Area" localSheetId="0">'5資料'!$A$1:$O$126</definedName>
    <definedName name="_xlnm.Print_Titles" localSheetId="0">'5資料'!$2:$6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3" i="1" l="1"/>
  <c r="Q123" i="1"/>
  <c r="N123" i="1"/>
  <c r="M123" i="1"/>
  <c r="L123" i="1"/>
  <c r="J123" i="1"/>
  <c r="K123" i="1" s="1"/>
  <c r="I123" i="1"/>
  <c r="H123" i="1"/>
  <c r="G123" i="1"/>
  <c r="F123" i="1"/>
  <c r="E123" i="1"/>
  <c r="D123" i="1"/>
  <c r="C123" i="1"/>
  <c r="O123" i="1" s="1"/>
  <c r="K122" i="1"/>
  <c r="O121" i="1"/>
  <c r="K121" i="1"/>
  <c r="O120" i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K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O88" i="1"/>
  <c r="K88" i="1"/>
  <c r="K87" i="1"/>
  <c r="O86" i="1"/>
  <c r="K86" i="1"/>
  <c r="O85" i="1"/>
  <c r="K85" i="1"/>
  <c r="O84" i="1"/>
  <c r="K84" i="1"/>
  <c r="K83" i="1"/>
  <c r="K82" i="1"/>
  <c r="K81" i="1"/>
  <c r="K80" i="1"/>
  <c r="O79" i="1"/>
  <c r="K79" i="1"/>
  <c r="O78" i="1"/>
  <c r="K78" i="1"/>
  <c r="K77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K20" i="1"/>
  <c r="K19" i="1"/>
  <c r="K18" i="1"/>
  <c r="K17" i="1"/>
  <c r="K16" i="1"/>
  <c r="K15" i="1"/>
  <c r="K14" i="1"/>
  <c r="K13" i="1"/>
  <c r="K12" i="1"/>
  <c r="K11" i="1"/>
  <c r="O10" i="1"/>
  <c r="K10" i="1"/>
  <c r="O9" i="1"/>
  <c r="K9" i="1"/>
  <c r="O8" i="1"/>
  <c r="K8" i="1"/>
  <c r="O7" i="1"/>
  <c r="K7" i="1"/>
</calcChain>
</file>

<file path=xl/sharedStrings.xml><?xml version="1.0" encoding="utf-8"?>
<sst xmlns="http://schemas.openxmlformats.org/spreadsheetml/2006/main" count="264" uniqueCount="212">
  <si>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</si>
  <si>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</si>
  <si>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</si>
  <si>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</si>
  <si>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</si>
  <si>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</si>
  <si>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</si>
  <si>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</si>
  <si>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</si>
  <si>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</si>
  <si>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</si>
  <si>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</si>
  <si>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</si>
  <si>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</si>
  <si>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</si>
  <si>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</si>
  <si>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</si>
  <si>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</si>
  <si>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</si>
  <si>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</si>
  <si>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</si>
  <si>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</si>
  <si>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</si>
  <si>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</si>
  <si>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</si>
  <si>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</si>
  <si>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</si>
  <si>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</si>
  <si>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</si>
  <si>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</si>
  <si>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</si>
  <si>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</si>
  <si>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</si>
  <si>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</si>
  <si>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</si>
  <si>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</si>
  <si>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</si>
  <si>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</si>
  <si>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</si>
  <si>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</si>
  <si>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</si>
  <si>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</si>
  <si>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</si>
  <si>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</si>
  <si>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</si>
  <si>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</si>
  <si>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</si>
  <si>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</si>
  <si>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</si>
  <si>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</si>
  <si>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</si>
  <si>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</si>
  <si>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</si>
  <si>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</si>
  <si>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</si>
  <si>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</si>
  <si>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</si>
  <si>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</si>
  <si>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</si>
  <si>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</si>
  <si>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</si>
  <si>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</si>
  <si>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</si>
  <si>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</si>
  <si>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</si>
  <si>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</si>
  <si>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</si>
  <si>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</si>
  <si>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</si>
  <si>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</si>
  <si>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</si>
  <si>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</si>
  <si>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</si>
  <si>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</si>
  <si>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</si>
  <si>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</si>
  <si>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</si>
  <si>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</si>
  <si>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</si>
  <si>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</si>
  <si>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</si>
  <si>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</si>
  <si>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</si>
  <si>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</si>
  <si>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</si>
  <si>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</si>
  <si>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</si>
  <si>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</si>
  <si>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</si>
  <si>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</si>
  <si>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</si>
  <si>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</si>
  <si>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</si>
  <si>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</si>
  <si>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</si>
  <si>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</si>
  <si>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</si>
  <si>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</si>
  <si>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</si>
  <si>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</si>
  <si>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</si>
  <si>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</si>
  <si>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</si>
  <si>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</si>
  <si>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</si>
  <si>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</si>
  <si>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</si>
  <si>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</si>
  <si>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</si>
  <si>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</si>
  <si>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</si>
  <si>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</si>
  <si>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</si>
  <si>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</si>
  <si>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</si>
  <si>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</si>
  <si>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</si>
  <si>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</si>
  <si>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</si>
  <si>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</si>
  <si>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</si>
  <si>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</si>
  <si>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</si>
  <si>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</si>
  <si>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</si>
  <si>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</si>
  <si>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</si>
  <si>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</si>
  <si>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</si>
  <si>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</si>
  <si>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</si>
  <si>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</si>
  <si>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</si>
  <si>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</si>
  <si>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</si>
  <si>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</si>
  <si>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</si>
  <si>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</si>
  <si>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</si>
  <si>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</si>
  <si>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</si>
  <si>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</si>
  <si>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</si>
  <si>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</si>
  <si>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</si>
  <si>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</si>
  <si>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</si>
  <si>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</si>
  <si>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</si>
  <si>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</si>
  <si>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</si>
  <si>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</si>
  <si>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</si>
  <si>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</si>
  <si>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</si>
  <si>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</si>
  <si>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</si>
  <si>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</si>
  <si>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</si>
  <si>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</si>
  <si>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</si>
  <si>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</si>
  <si>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</si>
  <si>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</si>
  <si>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</si>
  <si>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</si>
  <si>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</si>
  <si>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</si>
  <si>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</si>
  <si>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</si>
  <si>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</si>
  <si>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</si>
  <si>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</si>
  <si>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</si>
  <si>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</si>
  <si>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</si>
  <si>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</si>
  <si>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</si>
  <si>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</si>
  <si>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</si>
  <si>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</si>
  <si>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</si>
  <si>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</si>
  <si>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</si>
  <si>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</si>
  <si>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</si>
  <si>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</si>
  <si>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</si>
  <si>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</si>
  <si>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</si>
  <si>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</si>
  <si>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</si>
  <si>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</si>
  <si>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</si>
  <si>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</si>
  <si>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</si>
  <si>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</si>
  <si>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</si>
  <si>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</si>
  <si>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</si>
  <si>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</si>
  <si>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</si>
  <si>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</si>
  <si>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</si>
  <si>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</si>
  <si>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</si>
  <si>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</si>
  <si>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</si>
  <si>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</si>
  <si>
    <t>小海町</t>
    <rPh sb="0" eb="3">
      <t>コウミマチ</t>
    </rPh>
    <phoneticPr fontId="4"/>
  </si>
  <si>
    <t>阿智村</t>
    <rPh sb="0" eb="3">
      <t>アチムラ</t>
    </rPh>
    <phoneticPr fontId="4"/>
  </si>
  <si>
    <t>ライブラリー８２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</si>
</sst>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38" fontId="2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/>
    </xf>
    <xf numFmtId="38" fontId="5" fillId="0" borderId="0" xfId="1" applyFont="1" applyFill="1"/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0" fontId="7" fillId="0" borderId="0" xfId="2" applyFont="1" applyBorder="1"/>
    <xf numFmtId="0" fontId="1" fillId="0" borderId="0" xfId="2"/>
    <xf numFmtId="38" fontId="5" fillId="0" borderId="7" xfId="1" applyFont="1" applyFill="1" applyBorder="1" applyAlignment="1">
      <alignment horizontal="right" vertical="top"/>
    </xf>
    <xf numFmtId="38" fontId="5" fillId="0" borderId="8" xfId="1" applyFont="1" applyFill="1" applyBorder="1" applyAlignment="1">
      <alignment horizontal="right" vertical="top"/>
    </xf>
    <xf numFmtId="38" fontId="5" fillId="0" borderId="7" xfId="1" applyFont="1" applyFill="1" applyBorder="1" applyAlignment="1">
      <alignment horizontal="center" vertical="top"/>
    </xf>
    <xf numFmtId="38" fontId="5" fillId="0" borderId="8" xfId="1" applyFont="1" applyFill="1" applyBorder="1" applyAlignment="1">
      <alignment horizontal="center" vertical="top"/>
    </xf>
    <xf numFmtId="38" fontId="9" fillId="0" borderId="14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0" fontId="5" fillId="0" borderId="5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 justifyLastLine="1" shrinkToFit="1"/>
      <protection locked="0"/>
    </xf>
    <xf numFmtId="0" fontId="6" fillId="0" borderId="0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 applyProtection="1">
      <alignment horizontal="distributed" vertical="center" shrinkToFit="1"/>
      <protection locked="0"/>
    </xf>
    <xf numFmtId="0" fontId="5" fillId="0" borderId="4" xfId="3" applyFont="1" applyBorder="1" applyAlignment="1" applyProtection="1">
      <alignment horizontal="distributed" vertical="center" justifyLastLine="1" shrinkToFit="1"/>
      <protection locked="0"/>
    </xf>
    <xf numFmtId="0" fontId="5" fillId="0" borderId="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 shrinkToFit="1"/>
      <protection locked="0"/>
    </xf>
    <xf numFmtId="0" fontId="5" fillId="0" borderId="1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/>
      <protection locked="0"/>
    </xf>
    <xf numFmtId="0" fontId="5" fillId="0" borderId="3" xfId="3" applyFont="1" applyBorder="1" applyAlignment="1" applyProtection="1">
      <alignment horizontal="distributed" vertical="center" justifyLastLine="1"/>
      <protection locked="0"/>
    </xf>
    <xf numFmtId="0" fontId="5" fillId="0" borderId="4" xfId="3" applyFont="1" applyBorder="1" applyAlignment="1" applyProtection="1">
      <alignment horizontal="distributed" vertical="center" justifyLastLine="1"/>
      <protection locked="0"/>
    </xf>
    <xf numFmtId="0" fontId="6" fillId="0" borderId="0" xfId="3" applyFont="1" applyBorder="1" applyAlignment="1" applyProtection="1">
      <alignment horizontal="distributed" vertical="center" justifyLastLine="1"/>
      <protection locked="0"/>
    </xf>
    <xf numFmtId="0" fontId="5" fillId="0" borderId="4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9" xfId="3" applyFont="1" applyFill="1" applyBorder="1"/>
    <xf numFmtId="0" fontId="5" fillId="0" borderId="9" xfId="3" applyFont="1" applyBorder="1" applyAlignment="1" applyProtection="1">
      <alignment horizontal="distributed" vertical="center" justifyLastLine="1"/>
      <protection locked="0"/>
    </xf>
    <xf numFmtId="0" fontId="6" fillId="0" borderId="0" xfId="3" applyFont="1" applyFill="1" applyBorder="1"/>
    <xf numFmtId="0" fontId="5" fillId="0" borderId="5" xfId="3" applyFont="1" applyFill="1" applyBorder="1"/>
    <xf numFmtId="0" fontId="5" fillId="0" borderId="14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vertical="center" shrinkToFit="1"/>
      <protection locked="0"/>
    </xf>
    <xf numFmtId="0" fontId="6" fillId="0" borderId="0" xfId="3" applyFont="1" applyBorder="1" applyAlignment="1">
      <alignment horizontal="distributed" vertical="center"/>
    </xf>
    <xf numFmtId="0" fontId="5" fillId="0" borderId="3" xfId="3" applyFont="1" applyBorder="1" applyAlignment="1">
      <alignment horizontal="distributed" vertical="center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5" fillId="0" borderId="19" xfId="3" applyFont="1" applyBorder="1" applyAlignment="1" applyProtection="1">
      <alignment vertical="center"/>
      <protection locked="0"/>
    </xf>
    <xf numFmtId="0" fontId="5" fillId="0" borderId="8" xfId="3" applyFont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180" fontId="5" fillId="0" borderId="30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16" xfId="0" applyNumberFormat="1" applyFont="1" applyFill="1" applyBorder="1" applyAlignment="1">
      <alignment horizontal="right" vertical="center" shrinkToFit="1"/>
    </xf>
    <xf numFmtId="178" fontId="5" fillId="0" borderId="36" xfId="0" applyNumberFormat="1" applyFont="1" applyFill="1" applyBorder="1" applyAlignment="1">
      <alignment horizontal="right" vertical="center" shrinkToFit="1"/>
    </xf>
    <xf numFmtId="178" fontId="5" fillId="0" borderId="27" xfId="0" applyNumberFormat="1" applyFont="1" applyFill="1" applyBorder="1" applyAlignment="1">
      <alignment horizontal="right" vertical="center" shrinkToFit="1"/>
    </xf>
    <xf numFmtId="179" fontId="5" fillId="0" borderId="37" xfId="1" applyNumberFormat="1" applyFont="1" applyFill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/>
    </xf>
    <xf numFmtId="0" fontId="5" fillId="0" borderId="0" xfId="2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1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10" fillId="0" borderId="0" xfId="2" applyFont="1"/>
    <xf numFmtId="177" fontId="5" fillId="0" borderId="0" xfId="0" applyNumberFormat="1" applyFont="1" applyAlignment="1">
      <alignment horizontal="right"/>
    </xf>
    <xf numFmtId="38" fontId="6" fillId="0" borderId="0" xfId="5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Border="1"/>
    <xf numFmtId="0" fontId="6" fillId="0" borderId="0" xfId="2" applyFont="1" applyBorder="1" applyAlignment="1">
      <alignment horizontal="right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6" fillId="0" borderId="0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>
      <alignment vertical="center"/>
    </xf>
    <xf numFmtId="0" fontId="5" fillId="0" borderId="20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/>
    <xf numFmtId="181" fontId="5" fillId="0" borderId="4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3" applyFont="1" applyBorder="1" applyAlignment="1" applyProtection="1">
      <alignment horizontal="distributed" vertical="center" shrinkToFit="1"/>
      <protection locked="0"/>
    </xf>
    <xf numFmtId="38" fontId="8" fillId="0" borderId="10" xfId="1" applyFont="1" applyFill="1" applyBorder="1" applyAlignment="1">
      <alignment horizontal="center" vertical="center" textRotation="255" shrinkToFit="1"/>
    </xf>
    <xf numFmtId="38" fontId="8" fillId="0" borderId="13" xfId="1" applyFont="1" applyFill="1" applyBorder="1" applyAlignment="1">
      <alignment horizontal="center" vertical="center" textRotation="255" shrinkToFit="1"/>
    </xf>
    <xf numFmtId="38" fontId="9" fillId="0" borderId="11" xfId="1" applyFont="1" applyFill="1" applyBorder="1" applyAlignment="1">
      <alignment horizontal="center" vertical="center" textRotation="255" shrinkToFit="1"/>
    </xf>
    <xf numFmtId="38" fontId="9" fillId="0" borderId="10" xfId="1" applyFont="1" applyFill="1" applyBorder="1" applyAlignment="1">
      <alignment horizontal="center" vertical="center" textRotation="255" wrapText="1" shrinkToFit="1"/>
    </xf>
    <xf numFmtId="38" fontId="9" fillId="0" borderId="13" xfId="1" applyFont="1" applyFill="1" applyBorder="1" applyAlignment="1">
      <alignment horizontal="center" vertical="center" textRotation="255" shrinkToFit="1"/>
    </xf>
    <xf numFmtId="38" fontId="9" fillId="0" borderId="12" xfId="1" applyFont="1" applyFill="1" applyBorder="1" applyAlignment="1">
      <alignment horizontal="center" vertical="center" textRotation="255" shrinkToFit="1"/>
    </xf>
    <xf numFmtId="0" fontId="5" fillId="0" borderId="20" xfId="3" applyFont="1" applyBorder="1" applyAlignment="1" applyProtection="1">
      <alignment horizontal="distributed" vertical="center"/>
      <protection locked="0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 textRotation="255" wrapText="1"/>
    </xf>
    <xf numFmtId="176" fontId="1" fillId="0" borderId="9" xfId="2" applyNumberForma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textRotation="255" wrapText="1"/>
    </xf>
    <xf numFmtId="38" fontId="5" fillId="0" borderId="5" xfId="1" applyFont="1" applyFill="1" applyBorder="1" applyAlignment="1">
      <alignment horizontal="center" vertical="center" textRotation="255" wrapText="1"/>
    </xf>
    <xf numFmtId="38" fontId="5" fillId="0" borderId="1" xfId="1" applyFont="1" applyFill="1" applyBorder="1" applyAlignment="1">
      <alignment horizontal="center" vertical="center" textRotation="255"/>
    </xf>
    <xf numFmtId="38" fontId="5" fillId="0" borderId="5" xfId="1" applyFont="1" applyFill="1" applyBorder="1" applyAlignment="1">
      <alignment horizontal="center" vertical="center" textRotation="255"/>
    </xf>
    <xf numFmtId="38" fontId="5" fillId="0" borderId="1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 textRotation="255" shrinkToFit="1"/>
    </xf>
    <xf numFmtId="38" fontId="5" fillId="0" borderId="4" xfId="1" applyFont="1" applyFill="1" applyBorder="1" applyAlignment="1">
      <alignment horizontal="center" vertical="center" textRotation="255" shrinkToFit="1"/>
    </xf>
    <xf numFmtId="38" fontId="10" fillId="0" borderId="9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 shrinkToFit="1"/>
    </xf>
    <xf numFmtId="0" fontId="5" fillId="0" borderId="1" xfId="3" applyFont="1" applyBorder="1" applyAlignment="1" applyProtection="1">
      <alignment horizontal="distributed" vertical="center"/>
      <protection locked="0"/>
    </xf>
    <xf numFmtId="0" fontId="5" fillId="0" borderId="2" xfId="3" applyFont="1" applyBorder="1"/>
    <xf numFmtId="181" fontId="5" fillId="0" borderId="9" xfId="0" applyNumberFormat="1" applyFont="1" applyBorder="1" applyAlignment="1">
      <alignment horizontal="right" vertical="center"/>
    </xf>
    <xf numFmtId="0" fontId="5" fillId="0" borderId="2" xfId="3" applyFont="1" applyBorder="1" applyAlignment="1" applyProtection="1">
      <alignment horizontal="distributed" vertical="center"/>
      <protection locked="0"/>
    </xf>
    <xf numFmtId="0" fontId="5" fillId="0" borderId="8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 applyAlignment="1">
      <alignment vertical="center"/>
    </xf>
    <xf numFmtId="0" fontId="5" fillId="0" borderId="1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 applyAlignment="1" applyProtection="1">
      <alignment horizontal="distributed" vertical="center" shrinkToFit="1"/>
      <protection locked="0"/>
    </xf>
    <xf numFmtId="0" fontId="6" fillId="0" borderId="0" xfId="3" applyFont="1" applyBorder="1"/>
    <xf numFmtId="0" fontId="5" fillId="0" borderId="8" xfId="3" applyFont="1" applyBorder="1" applyAlignment="1" applyProtection="1">
      <alignment horizontal="distributed" vertical="center"/>
      <protection locked="0"/>
    </xf>
    <xf numFmtId="178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3" applyFont="1" applyFill="1" applyBorder="1" applyAlignment="1">
      <alignment horizontal="distributed"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20" xfId="3" applyFont="1" applyFill="1" applyBorder="1" applyAlignment="1">
      <alignment vertical="center" shrinkToFit="1"/>
    </xf>
    <xf numFmtId="0" fontId="5" fillId="0" borderId="8" xfId="3" applyFont="1" applyFill="1" applyBorder="1" applyAlignment="1">
      <alignment vertical="center" shrinkToFit="1"/>
    </xf>
    <xf numFmtId="0" fontId="5" fillId="0" borderId="20" xfId="3" applyFont="1" applyFill="1" applyBorder="1" applyAlignment="1">
      <alignment horizontal="distributed" vertical="center" shrinkToFit="1"/>
    </xf>
    <xf numFmtId="0" fontId="5" fillId="0" borderId="8" xfId="3" applyFont="1" applyFill="1" applyBorder="1" applyAlignment="1">
      <alignment horizontal="distributed" vertical="center" shrinkToFit="1"/>
    </xf>
    <xf numFmtId="0" fontId="5" fillId="0" borderId="2" xfId="3" applyFont="1" applyFill="1" applyBorder="1" applyAlignment="1">
      <alignment horizontal="distributed" vertical="center"/>
    </xf>
    <xf numFmtId="0" fontId="5" fillId="0" borderId="20" xfId="3" applyFont="1" applyFill="1" applyBorder="1" applyAlignment="1" applyProtection="1">
      <alignment horizontal="distributed" vertical="center" shrinkToFit="1"/>
      <protection locked="0"/>
    </xf>
    <xf numFmtId="0" fontId="5" fillId="0" borderId="8" xfId="3" applyFont="1" applyFill="1" applyBorder="1" applyAlignment="1" applyProtection="1">
      <alignment horizontal="distributed" vertical="center" shrinkToFit="1"/>
      <protection locked="0"/>
    </xf>
    <xf numFmtId="182" fontId="6" fillId="0" borderId="0" xfId="1" applyNumberFormat="1" applyFont="1" applyBorder="1" applyAlignment="1">
      <alignment horizontal="right" vertical="center" wrapText="1"/>
    </xf>
    <xf numFmtId="0" fontId="6" fillId="0" borderId="0" xfId="3" applyFont="1" applyFill="1" applyBorder="1" applyAlignment="1" applyProtection="1">
      <alignment horizontal="distributed" vertical="center" shrinkToFit="1"/>
      <protection locked="0"/>
    </xf>
    <xf numFmtId="0" fontId="6" fillId="0" borderId="0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distributed" vertical="center" shrinkToFit="1"/>
    </xf>
    <xf numFmtId="0" fontId="5" fillId="0" borderId="20" xfId="3" applyFont="1" applyFill="1" applyBorder="1" applyAlignment="1">
      <alignment horizontal="distributed" vertical="center"/>
    </xf>
    <xf numFmtId="0" fontId="5" fillId="0" borderId="29" xfId="3" applyFont="1" applyFill="1" applyBorder="1" applyAlignment="1">
      <alignment horizontal="distributed" vertical="center"/>
    </xf>
    <xf numFmtId="0" fontId="5" fillId="0" borderId="30" xfId="3" applyFont="1" applyFill="1" applyBorder="1" applyAlignment="1">
      <alignment horizontal="distributed" vertical="center"/>
    </xf>
    <xf numFmtId="0" fontId="5" fillId="0" borderId="6" xfId="3" applyFont="1" applyBorder="1" applyAlignment="1" applyProtection="1">
      <alignment horizontal="distributed" vertical="center" justifyLastLine="1"/>
      <protection locked="0"/>
    </xf>
  </cellXfs>
  <cellStyles count="6">
    <cellStyle name="桁区切り" xfId="1" builtinId="6"/>
    <cellStyle name="桁区切り 2" xfId="4"/>
    <cellStyle name="桁区切り 4" xfId="5"/>
    <cellStyle name="標準" xfId="0" builtinId="0"/>
    <cellStyle name="標準_3図書館一覧2005" xfId="3"/>
    <cellStyle name="標準_TE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29"/>
  <sheetViews>
    <sheetView showZeros="0" tabSelected="1" topLeftCell="A25" zoomScaleNormal="100" workbookViewId="0">
      <selection activeCell="F125" sqref="F125"/>
    </sheetView>
  </sheetViews>
  <sheetFormatPr defaultRowHeight="11.25"/>
  <cols>
    <col min="1" max="1" width="4.375" style="108" customWidth="1"/>
    <col min="2" max="2" width="10.625" style="108" customWidth="1"/>
    <col min="3" max="3" width="7.75" style="104" customWidth="1"/>
    <col min="4" max="4" width="7.875" style="104" customWidth="1"/>
    <col min="5" max="5" width="6" style="104" customWidth="1"/>
    <col min="6" max="6" width="6.625" style="104" customWidth="1"/>
    <col min="7" max="7" width="6.75" style="104" customWidth="1"/>
    <col min="8" max="8" width="6.125" style="104" customWidth="1"/>
    <col min="9" max="9" width="3.875" style="104" customWidth="1"/>
    <col min="10" max="10" width="7.75" style="104" customWidth="1"/>
    <col min="11" max="11" width="3.75" style="105" customWidth="1"/>
    <col min="12" max="12" width="6.875" style="106" customWidth="1"/>
    <col min="13" max="13" width="5.25" style="104" customWidth="1"/>
    <col min="14" max="14" width="4" style="104" customWidth="1"/>
    <col min="15" max="15" width="4.5" style="107" customWidth="1"/>
    <col min="16" max="16" width="9" style="8"/>
    <col min="17" max="17" width="9" style="102"/>
    <col min="18" max="19" width="9" style="7"/>
    <col min="20" max="16384" width="9" style="8"/>
  </cols>
  <sheetData>
    <row r="1" spans="1:20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6"/>
    </row>
    <row r="2" spans="1:20" s="10" customFormat="1" ht="13.5">
      <c r="A2" s="131" t="s">
        <v>1</v>
      </c>
      <c r="B2" s="132"/>
      <c r="C2" s="137" t="s">
        <v>2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 t="s">
        <v>3</v>
      </c>
      <c r="P2" s="5"/>
      <c r="Q2" s="6"/>
      <c r="R2" s="9"/>
      <c r="S2" s="9"/>
    </row>
    <row r="3" spans="1:20" s="10" customFormat="1" ht="13.5">
      <c r="A3" s="133"/>
      <c r="B3" s="134"/>
      <c r="C3" s="140" t="s">
        <v>4</v>
      </c>
      <c r="D3" s="11"/>
      <c r="E3" s="12"/>
      <c r="F3" s="142" t="s">
        <v>5</v>
      </c>
      <c r="G3" s="13"/>
      <c r="H3" s="13"/>
      <c r="I3" s="14"/>
      <c r="J3" s="144" t="s">
        <v>6</v>
      </c>
      <c r="K3" s="146" t="s">
        <v>7</v>
      </c>
      <c r="L3" s="148" t="s">
        <v>8</v>
      </c>
      <c r="M3" s="146" t="s">
        <v>9</v>
      </c>
      <c r="N3" s="146" t="s">
        <v>10</v>
      </c>
      <c r="O3" s="139"/>
      <c r="P3" s="5"/>
      <c r="Q3" s="6"/>
      <c r="R3" s="9"/>
      <c r="S3" s="9"/>
    </row>
    <row r="4" spans="1:20" s="10" customFormat="1" ht="23.25" customHeight="1">
      <c r="A4" s="133"/>
      <c r="B4" s="134"/>
      <c r="C4" s="141"/>
      <c r="D4" s="124" t="s">
        <v>11</v>
      </c>
      <c r="E4" s="126" t="s">
        <v>12</v>
      </c>
      <c r="F4" s="143"/>
      <c r="G4" s="127" t="s">
        <v>13</v>
      </c>
      <c r="H4" s="129" t="s">
        <v>11</v>
      </c>
      <c r="I4" s="126" t="s">
        <v>14</v>
      </c>
      <c r="J4" s="145"/>
      <c r="K4" s="147"/>
      <c r="L4" s="149"/>
      <c r="M4" s="150"/>
      <c r="N4" s="150"/>
      <c r="O4" s="139"/>
      <c r="P4" s="5"/>
      <c r="Q4" s="6"/>
      <c r="R4" s="9"/>
      <c r="S4" s="9"/>
    </row>
    <row r="5" spans="1:20" s="10" customFormat="1" ht="40.5" customHeight="1">
      <c r="A5" s="133"/>
      <c r="B5" s="134"/>
      <c r="C5" s="141"/>
      <c r="D5" s="125"/>
      <c r="E5" s="126"/>
      <c r="F5" s="143"/>
      <c r="G5" s="128"/>
      <c r="H5" s="129"/>
      <c r="I5" s="126"/>
      <c r="J5" s="145"/>
      <c r="K5" s="147"/>
      <c r="L5" s="149"/>
      <c r="M5" s="150"/>
      <c r="N5" s="150"/>
      <c r="O5" s="139"/>
      <c r="P5" s="5"/>
      <c r="Q5" s="6"/>
      <c r="R5" s="9"/>
      <c r="S5" s="9"/>
      <c r="T5" s="9"/>
    </row>
    <row r="6" spans="1:20" s="10" customFormat="1" ht="17.25" customHeight="1">
      <c r="A6" s="135"/>
      <c r="B6" s="136"/>
      <c r="C6" s="15" t="s">
        <v>15</v>
      </c>
      <c r="D6" s="16" t="s">
        <v>16</v>
      </c>
      <c r="E6" s="17" t="s">
        <v>16</v>
      </c>
      <c r="F6" s="15" t="s">
        <v>16</v>
      </c>
      <c r="G6" s="16" t="s">
        <v>16</v>
      </c>
      <c r="H6" s="17" t="s">
        <v>16</v>
      </c>
      <c r="I6" s="18" t="s">
        <v>16</v>
      </c>
      <c r="J6" s="15" t="s">
        <v>16</v>
      </c>
      <c r="K6" s="19" t="s">
        <v>17</v>
      </c>
      <c r="L6" s="15" t="s">
        <v>16</v>
      </c>
      <c r="M6" s="15" t="s">
        <v>18</v>
      </c>
      <c r="N6" s="19" t="s">
        <v>18</v>
      </c>
      <c r="O6" s="20" t="s">
        <v>16</v>
      </c>
      <c r="P6" s="5"/>
      <c r="Q6" s="6"/>
      <c r="R6" s="9"/>
      <c r="S6" s="9"/>
      <c r="T6" s="9"/>
    </row>
    <row r="7" spans="1:20" ht="22.5" customHeight="1">
      <c r="A7" s="130" t="s">
        <v>19</v>
      </c>
      <c r="B7" s="119"/>
      <c r="C7" s="21">
        <v>692291</v>
      </c>
      <c r="D7" s="22">
        <v>89919</v>
      </c>
      <c r="E7" s="23">
        <v>2886</v>
      </c>
      <c r="F7" s="24">
        <v>8102</v>
      </c>
      <c r="G7" s="22">
        <v>4556</v>
      </c>
      <c r="H7" s="25">
        <v>756</v>
      </c>
      <c r="I7" s="23"/>
      <c r="J7" s="24">
        <v>133471</v>
      </c>
      <c r="K7" s="26">
        <f>J7/C7*100</f>
        <v>19.279609297246388</v>
      </c>
      <c r="L7" s="27">
        <v>4610</v>
      </c>
      <c r="M7" s="28">
        <v>682</v>
      </c>
      <c r="N7" s="28">
        <v>91</v>
      </c>
      <c r="O7" s="29">
        <f>C7/Q7</f>
        <v>0.33163100577044491</v>
      </c>
      <c r="Q7" s="110">
        <v>2087534</v>
      </c>
      <c r="R7" s="116" t="s">
        <v>20</v>
      </c>
      <c r="S7" s="117"/>
      <c r="T7" s="7"/>
    </row>
    <row r="8" spans="1:20" ht="22.5" customHeight="1">
      <c r="A8" s="118" t="s">
        <v>21</v>
      </c>
      <c r="B8" s="119"/>
      <c r="C8" s="30">
        <v>623079</v>
      </c>
      <c r="D8" s="31">
        <v>101881</v>
      </c>
      <c r="E8" s="32">
        <v>487</v>
      </c>
      <c r="F8" s="33">
        <v>17198</v>
      </c>
      <c r="G8" s="31">
        <v>15461</v>
      </c>
      <c r="H8" s="34">
        <v>3379</v>
      </c>
      <c r="I8" s="32">
        <v>0</v>
      </c>
      <c r="J8" s="33">
        <v>230281</v>
      </c>
      <c r="K8" s="26">
        <f>J8/C8*100</f>
        <v>36.95855581715962</v>
      </c>
      <c r="L8" s="27">
        <v>10751</v>
      </c>
      <c r="M8" s="28">
        <v>159</v>
      </c>
      <c r="N8" s="28">
        <v>15</v>
      </c>
      <c r="O8" s="120">
        <f>(C8+C9)/Q8</f>
        <v>2.6139803692625945</v>
      </c>
      <c r="Q8" s="122">
        <v>375126</v>
      </c>
      <c r="R8" s="123" t="s">
        <v>22</v>
      </c>
      <c r="S8" s="117"/>
      <c r="T8" s="7"/>
    </row>
    <row r="9" spans="1:20" ht="22.5" customHeight="1">
      <c r="A9" s="118" t="s">
        <v>23</v>
      </c>
      <c r="B9" s="119"/>
      <c r="C9" s="30">
        <v>357493</v>
      </c>
      <c r="D9" s="31">
        <v>101343</v>
      </c>
      <c r="E9" s="32">
        <v>0</v>
      </c>
      <c r="F9" s="33">
        <v>17759</v>
      </c>
      <c r="G9" s="31">
        <v>16746</v>
      </c>
      <c r="H9" s="34">
        <v>4615</v>
      </c>
      <c r="I9" s="32">
        <v>0</v>
      </c>
      <c r="J9" s="33">
        <v>241493</v>
      </c>
      <c r="K9" s="26">
        <f>J9/C9*100</f>
        <v>67.551812203315862</v>
      </c>
      <c r="L9" s="27">
        <v>14217</v>
      </c>
      <c r="M9" s="28">
        <v>110</v>
      </c>
      <c r="N9" s="28">
        <v>16</v>
      </c>
      <c r="O9" s="121" t="e">
        <f>C9/Q9</f>
        <v>#DIV/0!</v>
      </c>
      <c r="Q9" s="122"/>
      <c r="R9" s="123" t="s">
        <v>24</v>
      </c>
      <c r="S9" s="117"/>
      <c r="T9" s="7"/>
    </row>
    <row r="10" spans="1:20" ht="22.5" customHeight="1">
      <c r="A10" s="151" t="s">
        <v>25</v>
      </c>
      <c r="B10" s="152"/>
      <c r="C10" s="30">
        <v>622559</v>
      </c>
      <c r="D10" s="31">
        <v>104665</v>
      </c>
      <c r="E10" s="32">
        <v>4137</v>
      </c>
      <c r="F10" s="33">
        <v>19651</v>
      </c>
      <c r="G10" s="31">
        <v>18489</v>
      </c>
      <c r="H10" s="34">
        <v>2331</v>
      </c>
      <c r="I10" s="32">
        <v>96</v>
      </c>
      <c r="J10" s="33">
        <v>286358</v>
      </c>
      <c r="K10" s="26">
        <f t="shared" ref="K10:K73" si="0">J10/C10*100</f>
        <v>45.996925592594437</v>
      </c>
      <c r="L10" s="27">
        <v>11086</v>
      </c>
      <c r="M10" s="28">
        <v>156</v>
      </c>
      <c r="N10" s="28">
        <v>28</v>
      </c>
      <c r="O10" s="120">
        <f>(C10+C11+C12+C13+C14+C15+C16+C17+C18+C19+C20)/Q10</f>
        <v>5.048578725524802</v>
      </c>
      <c r="Q10" s="122">
        <v>240805</v>
      </c>
      <c r="R10" s="116" t="s">
        <v>26</v>
      </c>
      <c r="S10" s="117"/>
      <c r="T10" s="7"/>
    </row>
    <row r="11" spans="1:20" ht="22.5" customHeight="1">
      <c r="A11" s="35"/>
      <c r="B11" s="36" t="s">
        <v>27</v>
      </c>
      <c r="C11" s="30">
        <v>26553</v>
      </c>
      <c r="D11" s="31">
        <v>11710</v>
      </c>
      <c r="E11" s="32">
        <v>16</v>
      </c>
      <c r="F11" s="33">
        <v>2689</v>
      </c>
      <c r="G11" s="31">
        <v>2648</v>
      </c>
      <c r="H11" s="34">
        <v>867</v>
      </c>
      <c r="I11" s="32">
        <v>0</v>
      </c>
      <c r="J11" s="33">
        <v>25542</v>
      </c>
      <c r="K11" s="26">
        <f t="shared" si="0"/>
        <v>96.192520619139074</v>
      </c>
      <c r="L11" s="27">
        <v>1255</v>
      </c>
      <c r="M11" s="28">
        <v>17</v>
      </c>
      <c r="N11" s="28">
        <v>6</v>
      </c>
      <c r="O11" s="153"/>
      <c r="Q11" s="122"/>
      <c r="R11" s="37"/>
      <c r="S11" s="38" t="s">
        <v>27</v>
      </c>
      <c r="T11" s="7"/>
    </row>
    <row r="12" spans="1:20" ht="22.5" customHeight="1">
      <c r="A12" s="35"/>
      <c r="B12" s="36" t="s">
        <v>28</v>
      </c>
      <c r="C12" s="30">
        <v>34241</v>
      </c>
      <c r="D12" s="31">
        <v>14676</v>
      </c>
      <c r="E12" s="32">
        <v>46</v>
      </c>
      <c r="F12" s="33">
        <v>2907</v>
      </c>
      <c r="G12" s="31">
        <v>2861</v>
      </c>
      <c r="H12" s="34">
        <v>1127</v>
      </c>
      <c r="I12" s="32">
        <v>20</v>
      </c>
      <c r="J12" s="33">
        <v>2239</v>
      </c>
      <c r="K12" s="26">
        <f t="shared" si="0"/>
        <v>6.5389445401711406</v>
      </c>
      <c r="L12" s="27">
        <v>2375</v>
      </c>
      <c r="M12" s="28">
        <v>12</v>
      </c>
      <c r="N12" s="28">
        <v>6</v>
      </c>
      <c r="O12" s="153"/>
      <c r="Q12" s="122"/>
      <c r="R12" s="37"/>
      <c r="S12" s="38" t="s">
        <v>29</v>
      </c>
      <c r="T12" s="7"/>
    </row>
    <row r="13" spans="1:20" ht="22.5" customHeight="1">
      <c r="A13" s="35"/>
      <c r="B13" s="36" t="s">
        <v>30</v>
      </c>
      <c r="C13" s="30">
        <v>74010</v>
      </c>
      <c r="D13" s="31">
        <v>26764</v>
      </c>
      <c r="E13" s="32">
        <v>356</v>
      </c>
      <c r="F13" s="33">
        <v>6785</v>
      </c>
      <c r="G13" s="31">
        <v>6643</v>
      </c>
      <c r="H13" s="34">
        <v>1616</v>
      </c>
      <c r="I13" s="32">
        <v>28</v>
      </c>
      <c r="J13" s="33">
        <v>74010</v>
      </c>
      <c r="K13" s="26">
        <f t="shared" si="0"/>
        <v>100</v>
      </c>
      <c r="L13" s="27">
        <v>4313</v>
      </c>
      <c r="M13" s="28">
        <v>44</v>
      </c>
      <c r="N13" s="28">
        <v>9</v>
      </c>
      <c r="O13" s="153"/>
      <c r="Q13" s="122"/>
      <c r="R13" s="37"/>
      <c r="S13" s="38" t="s">
        <v>31</v>
      </c>
      <c r="T13" s="7"/>
    </row>
    <row r="14" spans="1:20" ht="22.5" customHeight="1">
      <c r="A14" s="35"/>
      <c r="B14" s="39" t="s">
        <v>32</v>
      </c>
      <c r="C14" s="30">
        <v>31185</v>
      </c>
      <c r="D14" s="31">
        <v>13222</v>
      </c>
      <c r="E14" s="32">
        <v>82</v>
      </c>
      <c r="F14" s="33">
        <v>3045</v>
      </c>
      <c r="G14" s="31">
        <v>2972</v>
      </c>
      <c r="H14" s="34">
        <v>797</v>
      </c>
      <c r="I14" s="32">
        <v>52</v>
      </c>
      <c r="J14" s="33">
        <v>30186</v>
      </c>
      <c r="K14" s="26">
        <f t="shared" si="0"/>
        <v>96.796536796536799</v>
      </c>
      <c r="L14" s="27">
        <v>2065</v>
      </c>
      <c r="M14" s="28">
        <v>13</v>
      </c>
      <c r="N14" s="28">
        <v>6</v>
      </c>
      <c r="O14" s="153"/>
      <c r="Q14" s="122"/>
      <c r="R14" s="37"/>
      <c r="S14" s="38" t="s">
        <v>32</v>
      </c>
      <c r="T14" s="7"/>
    </row>
    <row r="15" spans="1:20" ht="22.5" customHeight="1">
      <c r="A15" s="40"/>
      <c r="B15" s="39" t="s">
        <v>33</v>
      </c>
      <c r="C15" s="30">
        <v>32972</v>
      </c>
      <c r="D15" s="31">
        <v>13567</v>
      </c>
      <c r="E15" s="32">
        <v>134</v>
      </c>
      <c r="F15" s="33">
        <v>3127</v>
      </c>
      <c r="G15" s="31">
        <v>3093</v>
      </c>
      <c r="H15" s="34">
        <v>739</v>
      </c>
      <c r="I15" s="32">
        <v>0</v>
      </c>
      <c r="J15" s="33">
        <v>32572</v>
      </c>
      <c r="K15" s="26">
        <f t="shared" si="0"/>
        <v>98.786849448016497</v>
      </c>
      <c r="L15" s="27">
        <v>1222</v>
      </c>
      <c r="M15" s="28">
        <v>14</v>
      </c>
      <c r="N15" s="28">
        <v>6</v>
      </c>
      <c r="O15" s="153"/>
      <c r="Q15" s="122"/>
      <c r="R15" s="37"/>
      <c r="S15" s="38" t="s">
        <v>33</v>
      </c>
      <c r="T15" s="7"/>
    </row>
    <row r="16" spans="1:20" ht="22.5" customHeight="1">
      <c r="A16" s="40"/>
      <c r="B16" s="41" t="s">
        <v>34</v>
      </c>
      <c r="C16" s="30">
        <v>161261</v>
      </c>
      <c r="D16" s="31">
        <v>22892</v>
      </c>
      <c r="E16" s="32">
        <v>32</v>
      </c>
      <c r="F16" s="33">
        <v>2979</v>
      </c>
      <c r="G16" s="31">
        <v>2951</v>
      </c>
      <c r="H16" s="34">
        <v>801</v>
      </c>
      <c r="I16" s="32">
        <v>0</v>
      </c>
      <c r="J16" s="33">
        <v>32758</v>
      </c>
      <c r="K16" s="26">
        <f t="shared" si="0"/>
        <v>20.313653022119421</v>
      </c>
      <c r="L16" s="27">
        <v>1506</v>
      </c>
      <c r="M16" s="28">
        <v>14</v>
      </c>
      <c r="N16" s="28">
        <v>6</v>
      </c>
      <c r="O16" s="153"/>
      <c r="Q16" s="122"/>
      <c r="R16" s="37"/>
      <c r="S16" s="38" t="s">
        <v>35</v>
      </c>
      <c r="T16" s="7"/>
    </row>
    <row r="17" spans="1:20" ht="22.5" customHeight="1">
      <c r="A17" s="40"/>
      <c r="B17" s="41" t="s">
        <v>36</v>
      </c>
      <c r="C17" s="30">
        <v>40587</v>
      </c>
      <c r="D17" s="31">
        <v>15097</v>
      </c>
      <c r="E17" s="32">
        <v>130</v>
      </c>
      <c r="F17" s="33">
        <v>3317</v>
      </c>
      <c r="G17" s="31">
        <v>3185</v>
      </c>
      <c r="H17" s="34">
        <v>1256</v>
      </c>
      <c r="I17" s="32">
        <v>6</v>
      </c>
      <c r="J17" s="33">
        <v>39320</v>
      </c>
      <c r="K17" s="26">
        <f t="shared" si="0"/>
        <v>96.878310789168935</v>
      </c>
      <c r="L17" s="27">
        <v>2296</v>
      </c>
      <c r="M17" s="28">
        <v>16</v>
      </c>
      <c r="N17" s="28">
        <v>7</v>
      </c>
      <c r="O17" s="153"/>
      <c r="Q17" s="122"/>
      <c r="R17" s="37"/>
      <c r="S17" s="38" t="s">
        <v>36</v>
      </c>
      <c r="T17" s="7"/>
    </row>
    <row r="18" spans="1:20" ht="22.5" customHeight="1">
      <c r="A18" s="40"/>
      <c r="B18" s="41" t="s">
        <v>37</v>
      </c>
      <c r="C18" s="30">
        <v>50434</v>
      </c>
      <c r="D18" s="31">
        <v>18444</v>
      </c>
      <c r="E18" s="32">
        <v>58</v>
      </c>
      <c r="F18" s="33">
        <v>2848</v>
      </c>
      <c r="G18" s="31">
        <v>2721</v>
      </c>
      <c r="H18" s="34">
        <v>953</v>
      </c>
      <c r="I18" s="32">
        <v>8</v>
      </c>
      <c r="J18" s="33">
        <v>50206</v>
      </c>
      <c r="K18" s="26">
        <f t="shared" si="0"/>
        <v>99.547924019510646</v>
      </c>
      <c r="L18" s="27">
        <v>2848</v>
      </c>
      <c r="M18" s="28">
        <v>17</v>
      </c>
      <c r="N18" s="28">
        <v>6</v>
      </c>
      <c r="O18" s="153"/>
      <c r="Q18" s="122"/>
      <c r="R18" s="37"/>
      <c r="S18" s="38" t="s">
        <v>37</v>
      </c>
      <c r="T18" s="7"/>
    </row>
    <row r="19" spans="1:20" ht="22.5" customHeight="1">
      <c r="A19" s="35"/>
      <c r="B19" s="36" t="s">
        <v>38</v>
      </c>
      <c r="C19" s="30">
        <v>96582</v>
      </c>
      <c r="D19" s="31">
        <v>31395</v>
      </c>
      <c r="E19" s="32">
        <v>95</v>
      </c>
      <c r="F19" s="33">
        <v>4796</v>
      </c>
      <c r="G19" s="31">
        <v>4624</v>
      </c>
      <c r="H19" s="34">
        <v>1416</v>
      </c>
      <c r="I19" s="32">
        <v>0</v>
      </c>
      <c r="J19" s="33">
        <v>65440</v>
      </c>
      <c r="K19" s="26">
        <f t="shared" si="0"/>
        <v>67.755896543869454</v>
      </c>
      <c r="L19" s="27">
        <v>2876</v>
      </c>
      <c r="M19" s="28">
        <v>48</v>
      </c>
      <c r="N19" s="28">
        <v>11</v>
      </c>
      <c r="O19" s="153"/>
      <c r="Q19" s="122"/>
      <c r="R19" s="37"/>
      <c r="S19" s="38" t="s">
        <v>38</v>
      </c>
      <c r="T19" s="7"/>
    </row>
    <row r="20" spans="1:20" ht="22.5" customHeight="1">
      <c r="A20" s="42"/>
      <c r="B20" s="36" t="s">
        <v>39</v>
      </c>
      <c r="C20" s="30">
        <v>45339</v>
      </c>
      <c r="D20" s="31">
        <v>15994</v>
      </c>
      <c r="E20" s="32">
        <v>0</v>
      </c>
      <c r="F20" s="33">
        <v>3126</v>
      </c>
      <c r="G20" s="31">
        <v>3047</v>
      </c>
      <c r="H20" s="34">
        <v>959</v>
      </c>
      <c r="I20" s="32">
        <v>0</v>
      </c>
      <c r="J20" s="33">
        <v>38496</v>
      </c>
      <c r="K20" s="26">
        <f>J20/C20*100</f>
        <v>84.907033679613576</v>
      </c>
      <c r="L20" s="27">
        <v>599</v>
      </c>
      <c r="M20" s="28">
        <v>27</v>
      </c>
      <c r="N20" s="28">
        <v>6</v>
      </c>
      <c r="O20" s="121"/>
      <c r="Q20" s="122"/>
      <c r="R20" s="37"/>
      <c r="S20" s="38" t="s">
        <v>38</v>
      </c>
      <c r="T20" s="7"/>
    </row>
    <row r="21" spans="1:20" ht="22.5" customHeight="1">
      <c r="A21" s="118" t="s">
        <v>40</v>
      </c>
      <c r="B21" s="119"/>
      <c r="C21" s="30">
        <v>289343</v>
      </c>
      <c r="D21" s="31">
        <v>64520</v>
      </c>
      <c r="E21" s="32"/>
      <c r="F21" s="33">
        <v>7724</v>
      </c>
      <c r="G21" s="31">
        <v>6876</v>
      </c>
      <c r="H21" s="34">
        <v>1896</v>
      </c>
      <c r="I21" s="32"/>
      <c r="J21" s="33">
        <v>150743</v>
      </c>
      <c r="K21" s="26">
        <f t="shared" si="0"/>
        <v>52.098374593475562</v>
      </c>
      <c r="L21" s="27">
        <v>5050</v>
      </c>
      <c r="M21" s="28">
        <v>98</v>
      </c>
      <c r="N21" s="28">
        <v>19</v>
      </c>
      <c r="O21" s="120">
        <f>(C21+C22+C23+C24)/Q21</f>
        <v>3.3276786115443615</v>
      </c>
      <c r="Q21" s="122">
        <v>155799</v>
      </c>
      <c r="R21" s="123" t="s">
        <v>40</v>
      </c>
      <c r="S21" s="117"/>
      <c r="T21" s="7"/>
    </row>
    <row r="22" spans="1:20" ht="22.5" customHeight="1">
      <c r="A22" s="118" t="s">
        <v>41</v>
      </c>
      <c r="B22" s="119"/>
      <c r="C22" s="30">
        <v>113637</v>
      </c>
      <c r="D22" s="31">
        <v>31059</v>
      </c>
      <c r="E22" s="32">
        <v>183</v>
      </c>
      <c r="F22" s="33">
        <v>4174</v>
      </c>
      <c r="G22" s="31">
        <v>3516</v>
      </c>
      <c r="H22" s="34">
        <v>1348</v>
      </c>
      <c r="I22" s="32">
        <v>28</v>
      </c>
      <c r="J22" s="33">
        <v>88791</v>
      </c>
      <c r="K22" s="26">
        <f t="shared" si="0"/>
        <v>78.135642440402336</v>
      </c>
      <c r="L22" s="27">
        <v>302</v>
      </c>
      <c r="M22" s="28">
        <v>45</v>
      </c>
      <c r="N22" s="28">
        <v>9</v>
      </c>
      <c r="O22" s="153" t="e">
        <f>C22/Q22</f>
        <v>#DIV/0!</v>
      </c>
      <c r="Q22" s="122"/>
      <c r="R22" s="123" t="s">
        <v>42</v>
      </c>
      <c r="S22" s="117"/>
      <c r="T22" s="7"/>
    </row>
    <row r="23" spans="1:20" ht="22.5" customHeight="1">
      <c r="A23" s="118" t="s">
        <v>43</v>
      </c>
      <c r="B23" s="155"/>
      <c r="C23" s="30">
        <v>58870</v>
      </c>
      <c r="D23" s="31">
        <v>7712</v>
      </c>
      <c r="E23" s="32"/>
      <c r="F23" s="33">
        <v>2714</v>
      </c>
      <c r="G23" s="31">
        <v>2034</v>
      </c>
      <c r="H23" s="34">
        <v>266</v>
      </c>
      <c r="I23" s="32">
        <v>0</v>
      </c>
      <c r="J23" s="33">
        <v>51892</v>
      </c>
      <c r="K23" s="26">
        <f t="shared" si="0"/>
        <v>88.14676405639544</v>
      </c>
      <c r="L23" s="27">
        <v>2337</v>
      </c>
      <c r="M23" s="28">
        <v>161</v>
      </c>
      <c r="N23" s="28">
        <v>35</v>
      </c>
      <c r="O23" s="153" t="e">
        <f>(C23+C24)/Q23</f>
        <v>#DIV/0!</v>
      </c>
      <c r="Q23" s="122"/>
      <c r="R23" s="123" t="s">
        <v>43</v>
      </c>
      <c r="S23" s="117"/>
      <c r="T23" s="7"/>
    </row>
    <row r="24" spans="1:20" ht="22.5" customHeight="1">
      <c r="A24" s="130" t="s">
        <v>44</v>
      </c>
      <c r="B24" s="156"/>
      <c r="C24" s="30">
        <v>56599</v>
      </c>
      <c r="D24" s="31">
        <v>15294</v>
      </c>
      <c r="E24" s="32">
        <v>191</v>
      </c>
      <c r="F24" s="33">
        <v>4623</v>
      </c>
      <c r="G24" s="31">
        <v>3036</v>
      </c>
      <c r="H24" s="34">
        <v>784</v>
      </c>
      <c r="I24" s="32">
        <v>72</v>
      </c>
      <c r="J24" s="33">
        <v>44721</v>
      </c>
      <c r="K24" s="26">
        <f t="shared" si="0"/>
        <v>79.013763494054672</v>
      </c>
      <c r="L24" s="27">
        <v>382</v>
      </c>
      <c r="M24" s="28">
        <v>28</v>
      </c>
      <c r="N24" s="28">
        <v>10</v>
      </c>
      <c r="O24" s="121" t="e">
        <f>C24/Q24</f>
        <v>#DIV/0!</v>
      </c>
      <c r="Q24" s="122"/>
      <c r="R24" s="123" t="s">
        <v>45</v>
      </c>
      <c r="S24" s="117"/>
      <c r="T24" s="7"/>
    </row>
    <row r="25" spans="1:20" ht="22.5" customHeight="1">
      <c r="A25" s="118" t="s">
        <v>46</v>
      </c>
      <c r="B25" s="155"/>
      <c r="C25" s="30">
        <v>229950</v>
      </c>
      <c r="D25" s="31">
        <v>105055</v>
      </c>
      <c r="E25" s="32">
        <v>1631</v>
      </c>
      <c r="F25" s="33">
        <v>6296</v>
      </c>
      <c r="G25" s="31">
        <v>5472</v>
      </c>
      <c r="H25" s="34">
        <v>2776</v>
      </c>
      <c r="I25" s="32"/>
      <c r="J25" s="33">
        <v>149789</v>
      </c>
      <c r="K25" s="26">
        <f t="shared" si="0"/>
        <v>65.139813002826699</v>
      </c>
      <c r="L25" s="27">
        <v>7369</v>
      </c>
      <c r="M25" s="28">
        <v>81</v>
      </c>
      <c r="N25" s="28">
        <v>17</v>
      </c>
      <c r="O25" s="29">
        <f>C25/Q25</f>
        <v>4.6162648304659424</v>
      </c>
      <c r="Q25" s="110">
        <v>49813</v>
      </c>
      <c r="R25" s="123" t="s">
        <v>47</v>
      </c>
      <c r="S25" s="117"/>
      <c r="T25" s="7"/>
    </row>
    <row r="26" spans="1:20" ht="22.5" customHeight="1">
      <c r="A26" s="151" t="s">
        <v>48</v>
      </c>
      <c r="B26" s="154"/>
      <c r="C26" s="30">
        <v>329949</v>
      </c>
      <c r="D26" s="31">
        <v>70485</v>
      </c>
      <c r="E26" s="32">
        <v>2576</v>
      </c>
      <c r="F26" s="33">
        <v>10383</v>
      </c>
      <c r="G26" s="31">
        <v>8341</v>
      </c>
      <c r="H26" s="34">
        <v>1707</v>
      </c>
      <c r="I26" s="32">
        <v>12</v>
      </c>
      <c r="J26" s="33">
        <v>149559</v>
      </c>
      <c r="K26" s="26">
        <f t="shared" si="0"/>
        <v>45.327914314030352</v>
      </c>
      <c r="L26" s="27">
        <v>5845</v>
      </c>
      <c r="M26" s="28">
        <v>219</v>
      </c>
      <c r="N26" s="28">
        <v>24</v>
      </c>
      <c r="O26" s="120">
        <f>(C26+C27+C28+C29+C30+C31+C32+C33+C34+C35+C36+C37+C38+C39+C40+C41+C42+C43+C44)/Q26</f>
        <v>7.4352379729075482</v>
      </c>
      <c r="Q26" s="122">
        <v>101209</v>
      </c>
      <c r="R26" s="116" t="s">
        <v>49</v>
      </c>
      <c r="S26" s="117"/>
      <c r="T26" s="7"/>
    </row>
    <row r="27" spans="1:20" ht="22.5" customHeight="1">
      <c r="A27" s="40"/>
      <c r="B27" s="43" t="s">
        <v>50</v>
      </c>
      <c r="C27" s="30">
        <v>10433</v>
      </c>
      <c r="D27" s="31">
        <v>6087</v>
      </c>
      <c r="E27" s="32"/>
      <c r="F27" s="33">
        <v>337</v>
      </c>
      <c r="G27" s="31">
        <v>299</v>
      </c>
      <c r="H27" s="34">
        <v>72</v>
      </c>
      <c r="I27" s="32"/>
      <c r="J27" s="33">
        <v>10433</v>
      </c>
      <c r="K27" s="26">
        <f t="shared" si="0"/>
        <v>100</v>
      </c>
      <c r="L27" s="27">
        <v>113</v>
      </c>
      <c r="M27" s="28">
        <v>10</v>
      </c>
      <c r="N27" s="28"/>
      <c r="O27" s="153" t="e">
        <f t="shared" ref="O27:O44" si="1">C27/Q27</f>
        <v>#DIV/0!</v>
      </c>
      <c r="Q27" s="122"/>
      <c r="R27" s="37"/>
      <c r="S27" s="37" t="s">
        <v>51</v>
      </c>
      <c r="T27" s="7"/>
    </row>
    <row r="28" spans="1:20" ht="22.5" customHeight="1">
      <c r="A28" s="40"/>
      <c r="B28" s="43" t="s">
        <v>52</v>
      </c>
      <c r="C28" s="30">
        <v>11013</v>
      </c>
      <c r="D28" s="31">
        <v>6200</v>
      </c>
      <c r="E28" s="32"/>
      <c r="F28" s="33">
        <v>351</v>
      </c>
      <c r="G28" s="31"/>
      <c r="H28" s="34">
        <v>108</v>
      </c>
      <c r="I28" s="32"/>
      <c r="J28" s="33">
        <v>11013</v>
      </c>
      <c r="K28" s="26">
        <f t="shared" si="0"/>
        <v>100</v>
      </c>
      <c r="L28" s="27">
        <v>164</v>
      </c>
      <c r="M28" s="28">
        <v>10</v>
      </c>
      <c r="N28" s="28"/>
      <c r="O28" s="153" t="e">
        <f t="shared" si="1"/>
        <v>#DIV/0!</v>
      </c>
      <c r="Q28" s="122"/>
      <c r="R28" s="37"/>
      <c r="S28" s="37" t="s">
        <v>53</v>
      </c>
      <c r="T28" s="7"/>
    </row>
    <row r="29" spans="1:20" ht="22.5" customHeight="1">
      <c r="A29" s="40"/>
      <c r="B29" s="43" t="s">
        <v>54</v>
      </c>
      <c r="C29" s="30">
        <v>11016</v>
      </c>
      <c r="D29" s="31">
        <v>6638</v>
      </c>
      <c r="E29" s="32"/>
      <c r="F29" s="33">
        <v>369</v>
      </c>
      <c r="G29" s="31">
        <v>335</v>
      </c>
      <c r="H29" s="34">
        <v>91</v>
      </c>
      <c r="I29" s="32"/>
      <c r="J29" s="33">
        <v>11016</v>
      </c>
      <c r="K29" s="26">
        <f t="shared" si="0"/>
        <v>100</v>
      </c>
      <c r="L29" s="27">
        <v>413</v>
      </c>
      <c r="M29" s="28">
        <v>13</v>
      </c>
      <c r="N29" s="28"/>
      <c r="O29" s="153" t="e">
        <f t="shared" si="1"/>
        <v>#DIV/0!</v>
      </c>
      <c r="Q29" s="122"/>
      <c r="R29" s="37"/>
      <c r="S29" s="37" t="s">
        <v>55</v>
      </c>
      <c r="T29" s="7"/>
    </row>
    <row r="30" spans="1:20" ht="22.5" customHeight="1">
      <c r="A30" s="40"/>
      <c r="B30" s="43" t="s">
        <v>56</v>
      </c>
      <c r="C30" s="30">
        <v>8530</v>
      </c>
      <c r="D30" s="31">
        <v>4877</v>
      </c>
      <c r="E30" s="32"/>
      <c r="F30" s="33">
        <v>313</v>
      </c>
      <c r="G30" s="31">
        <v>278</v>
      </c>
      <c r="H30" s="34">
        <v>71</v>
      </c>
      <c r="I30" s="32"/>
      <c r="J30" s="33">
        <v>8530</v>
      </c>
      <c r="K30" s="26">
        <f t="shared" si="0"/>
        <v>100</v>
      </c>
      <c r="L30" s="27">
        <v>225</v>
      </c>
      <c r="M30" s="28">
        <v>8</v>
      </c>
      <c r="N30" s="28"/>
      <c r="O30" s="153" t="e">
        <f t="shared" si="1"/>
        <v>#DIV/0!</v>
      </c>
      <c r="Q30" s="122"/>
      <c r="R30" s="37"/>
      <c r="S30" s="37" t="s">
        <v>57</v>
      </c>
      <c r="T30" s="7"/>
    </row>
    <row r="31" spans="1:20" ht="22.5" customHeight="1">
      <c r="A31" s="40"/>
      <c r="B31" s="43" t="s">
        <v>58</v>
      </c>
      <c r="C31" s="30">
        <v>18559</v>
      </c>
      <c r="D31" s="31">
        <v>11926</v>
      </c>
      <c r="E31" s="32"/>
      <c r="F31" s="33">
        <v>570</v>
      </c>
      <c r="G31" s="31">
        <v>521</v>
      </c>
      <c r="H31" s="34">
        <v>255</v>
      </c>
      <c r="I31" s="32"/>
      <c r="J31" s="33">
        <v>18559</v>
      </c>
      <c r="K31" s="26">
        <f t="shared" si="0"/>
        <v>100</v>
      </c>
      <c r="L31" s="27">
        <v>248</v>
      </c>
      <c r="M31" s="28">
        <v>8</v>
      </c>
      <c r="N31" s="28"/>
      <c r="O31" s="153" t="e">
        <f t="shared" si="1"/>
        <v>#DIV/0!</v>
      </c>
      <c r="Q31" s="122"/>
      <c r="R31" s="37"/>
      <c r="S31" s="37" t="s">
        <v>59</v>
      </c>
      <c r="T31" s="7"/>
    </row>
    <row r="32" spans="1:20" ht="22.5" customHeight="1">
      <c r="A32" s="40"/>
      <c r="B32" s="44" t="s">
        <v>60</v>
      </c>
      <c r="C32" s="30">
        <v>11570</v>
      </c>
      <c r="D32" s="31">
        <v>7718</v>
      </c>
      <c r="E32" s="32"/>
      <c r="F32" s="33">
        <v>551</v>
      </c>
      <c r="G32" s="31">
        <v>447</v>
      </c>
      <c r="H32" s="34">
        <v>239</v>
      </c>
      <c r="I32" s="32"/>
      <c r="J32" s="33">
        <v>11570</v>
      </c>
      <c r="K32" s="26">
        <f t="shared" si="0"/>
        <v>100</v>
      </c>
      <c r="L32" s="27">
        <v>159</v>
      </c>
      <c r="M32" s="28">
        <v>7</v>
      </c>
      <c r="N32" s="28"/>
      <c r="O32" s="153" t="e">
        <f t="shared" si="1"/>
        <v>#DIV/0!</v>
      </c>
      <c r="Q32" s="122"/>
      <c r="R32" s="37"/>
      <c r="S32" s="37" t="s">
        <v>61</v>
      </c>
      <c r="T32" s="7"/>
    </row>
    <row r="33" spans="1:20" ht="22.5" customHeight="1">
      <c r="A33" s="40"/>
      <c r="B33" s="43" t="s">
        <v>62</v>
      </c>
      <c r="C33" s="30">
        <v>9369</v>
      </c>
      <c r="D33" s="31">
        <v>5754</v>
      </c>
      <c r="E33" s="32"/>
      <c r="F33" s="33">
        <v>367</v>
      </c>
      <c r="G33" s="31">
        <v>330</v>
      </c>
      <c r="H33" s="34">
        <v>125</v>
      </c>
      <c r="I33" s="32"/>
      <c r="J33" s="33">
        <v>9369</v>
      </c>
      <c r="K33" s="26">
        <f t="shared" si="0"/>
        <v>100</v>
      </c>
      <c r="L33" s="27">
        <v>95</v>
      </c>
      <c r="M33" s="28">
        <v>8</v>
      </c>
      <c r="N33" s="28"/>
      <c r="O33" s="153" t="e">
        <f t="shared" si="1"/>
        <v>#DIV/0!</v>
      </c>
      <c r="Q33" s="122"/>
      <c r="R33" s="37"/>
      <c r="S33" s="37" t="s">
        <v>63</v>
      </c>
      <c r="T33" s="7"/>
    </row>
    <row r="34" spans="1:20" ht="22.5" customHeight="1">
      <c r="A34" s="40"/>
      <c r="B34" s="43" t="s">
        <v>64</v>
      </c>
      <c r="C34" s="30">
        <v>13302</v>
      </c>
      <c r="D34" s="31">
        <v>8548</v>
      </c>
      <c r="E34" s="32"/>
      <c r="F34" s="33">
        <v>464</v>
      </c>
      <c r="G34" s="31">
        <v>415</v>
      </c>
      <c r="H34" s="34">
        <v>180</v>
      </c>
      <c r="I34" s="32"/>
      <c r="J34" s="33">
        <v>13302</v>
      </c>
      <c r="K34" s="26">
        <f t="shared" si="0"/>
        <v>100</v>
      </c>
      <c r="L34" s="27">
        <v>209</v>
      </c>
      <c r="M34" s="28">
        <v>7</v>
      </c>
      <c r="N34" s="28"/>
      <c r="O34" s="153" t="e">
        <f t="shared" si="1"/>
        <v>#DIV/0!</v>
      </c>
      <c r="Q34" s="122"/>
      <c r="R34" s="37"/>
      <c r="S34" s="37" t="s">
        <v>65</v>
      </c>
      <c r="T34" s="7"/>
    </row>
    <row r="35" spans="1:20" ht="22.5" customHeight="1">
      <c r="A35" s="40"/>
      <c r="B35" s="44" t="s">
        <v>66</v>
      </c>
      <c r="C35" s="30">
        <v>10693</v>
      </c>
      <c r="D35" s="31">
        <v>7508</v>
      </c>
      <c r="E35" s="32"/>
      <c r="F35" s="33">
        <v>304</v>
      </c>
      <c r="G35" s="31">
        <v>271</v>
      </c>
      <c r="H35" s="34">
        <v>135</v>
      </c>
      <c r="I35" s="32"/>
      <c r="J35" s="33">
        <v>10693</v>
      </c>
      <c r="K35" s="26">
        <f t="shared" si="0"/>
        <v>100</v>
      </c>
      <c r="L35" s="27">
        <v>74</v>
      </c>
      <c r="M35" s="28">
        <v>5</v>
      </c>
      <c r="N35" s="28"/>
      <c r="O35" s="153" t="e">
        <f t="shared" si="1"/>
        <v>#DIV/0!</v>
      </c>
      <c r="Q35" s="122"/>
      <c r="R35" s="37"/>
      <c r="S35" s="37" t="s">
        <v>67</v>
      </c>
      <c r="T35" s="7"/>
    </row>
    <row r="36" spans="1:20" ht="22.5" customHeight="1">
      <c r="A36" s="40"/>
      <c r="B36" s="43" t="s">
        <v>68</v>
      </c>
      <c r="C36" s="30">
        <v>17427</v>
      </c>
      <c r="D36" s="31">
        <v>10083</v>
      </c>
      <c r="E36" s="32"/>
      <c r="F36" s="33">
        <v>618</v>
      </c>
      <c r="G36" s="31">
        <v>601</v>
      </c>
      <c r="H36" s="34">
        <v>214</v>
      </c>
      <c r="I36" s="32"/>
      <c r="J36" s="33">
        <v>17427</v>
      </c>
      <c r="K36" s="26">
        <f t="shared" si="0"/>
        <v>100</v>
      </c>
      <c r="L36" s="27">
        <v>428</v>
      </c>
      <c r="M36" s="28">
        <v>12</v>
      </c>
      <c r="N36" s="28"/>
      <c r="O36" s="153" t="e">
        <f t="shared" si="1"/>
        <v>#DIV/0!</v>
      </c>
      <c r="Q36" s="122"/>
      <c r="R36" s="37"/>
      <c r="S36" s="37" t="s">
        <v>69</v>
      </c>
      <c r="T36" s="7"/>
    </row>
    <row r="37" spans="1:20" ht="22.5" customHeight="1">
      <c r="A37" s="42"/>
      <c r="B37" s="44" t="s">
        <v>70</v>
      </c>
      <c r="C37" s="30">
        <v>11170</v>
      </c>
      <c r="D37" s="31">
        <v>7377</v>
      </c>
      <c r="E37" s="32"/>
      <c r="F37" s="33">
        <v>351</v>
      </c>
      <c r="G37" s="31">
        <v>305</v>
      </c>
      <c r="H37" s="34">
        <v>143</v>
      </c>
      <c r="I37" s="32"/>
      <c r="J37" s="33">
        <v>11170</v>
      </c>
      <c r="K37" s="26">
        <f t="shared" si="0"/>
        <v>100</v>
      </c>
      <c r="L37" s="27">
        <v>83</v>
      </c>
      <c r="M37" s="28">
        <v>8</v>
      </c>
      <c r="N37" s="28"/>
      <c r="O37" s="153" t="e">
        <f t="shared" si="1"/>
        <v>#DIV/0!</v>
      </c>
      <c r="Q37" s="122"/>
      <c r="R37" s="37"/>
      <c r="S37" s="37" t="s">
        <v>71</v>
      </c>
      <c r="T37" s="7"/>
    </row>
    <row r="38" spans="1:20" ht="22.5" customHeight="1">
      <c r="A38" s="40"/>
      <c r="B38" s="179" t="s">
        <v>72</v>
      </c>
      <c r="C38" s="30">
        <v>10807</v>
      </c>
      <c r="D38" s="31">
        <v>7053</v>
      </c>
      <c r="E38" s="32"/>
      <c r="F38" s="33">
        <v>344</v>
      </c>
      <c r="G38" s="31">
        <v>299</v>
      </c>
      <c r="H38" s="34">
        <v>146</v>
      </c>
      <c r="I38" s="32"/>
      <c r="J38" s="33">
        <v>10807</v>
      </c>
      <c r="K38" s="26">
        <f t="shared" si="0"/>
        <v>100</v>
      </c>
      <c r="L38" s="27">
        <v>244</v>
      </c>
      <c r="M38" s="28">
        <v>5</v>
      </c>
      <c r="N38" s="28"/>
      <c r="O38" s="153" t="e">
        <f t="shared" si="1"/>
        <v>#DIV/0!</v>
      </c>
      <c r="Q38" s="122"/>
      <c r="R38" s="37"/>
      <c r="S38" s="37" t="s">
        <v>73</v>
      </c>
      <c r="T38" s="7"/>
    </row>
    <row r="39" spans="1:20" ht="22.5" customHeight="1">
      <c r="A39" s="40"/>
      <c r="B39" s="43" t="s">
        <v>74</v>
      </c>
      <c r="C39" s="30">
        <v>12219</v>
      </c>
      <c r="D39" s="31">
        <v>8085</v>
      </c>
      <c r="E39" s="32"/>
      <c r="F39" s="33">
        <v>428</v>
      </c>
      <c r="G39" s="31">
        <v>386</v>
      </c>
      <c r="H39" s="34">
        <v>182</v>
      </c>
      <c r="I39" s="32"/>
      <c r="J39" s="33">
        <v>12219</v>
      </c>
      <c r="K39" s="26">
        <f t="shared" si="0"/>
        <v>100</v>
      </c>
      <c r="L39" s="27">
        <v>92</v>
      </c>
      <c r="M39" s="28">
        <v>12</v>
      </c>
      <c r="N39" s="28"/>
      <c r="O39" s="153" t="e">
        <f t="shared" si="1"/>
        <v>#DIV/0!</v>
      </c>
      <c r="Q39" s="122"/>
      <c r="R39" s="37"/>
      <c r="S39" s="37" t="s">
        <v>75</v>
      </c>
      <c r="T39" s="7"/>
    </row>
    <row r="40" spans="1:20" ht="22.5" customHeight="1">
      <c r="A40" s="40"/>
      <c r="B40" s="43" t="s">
        <v>76</v>
      </c>
      <c r="C40" s="30">
        <v>24130</v>
      </c>
      <c r="D40" s="31">
        <v>13749</v>
      </c>
      <c r="E40" s="32"/>
      <c r="F40" s="33">
        <v>858</v>
      </c>
      <c r="G40" s="31">
        <v>674</v>
      </c>
      <c r="H40" s="34">
        <v>285</v>
      </c>
      <c r="I40" s="32"/>
      <c r="J40" s="33">
        <v>24130</v>
      </c>
      <c r="K40" s="26">
        <f t="shared" si="0"/>
        <v>100</v>
      </c>
      <c r="L40" s="27">
        <v>163</v>
      </c>
      <c r="M40" s="28">
        <v>11</v>
      </c>
      <c r="N40" s="28"/>
      <c r="O40" s="153" t="e">
        <f t="shared" si="1"/>
        <v>#DIV/0!</v>
      </c>
      <c r="Q40" s="122"/>
      <c r="R40" s="37"/>
      <c r="S40" s="37" t="s">
        <v>77</v>
      </c>
      <c r="T40" s="7"/>
    </row>
    <row r="41" spans="1:20" ht="22.5" customHeight="1">
      <c r="A41" s="40"/>
      <c r="B41" s="43" t="s">
        <v>78</v>
      </c>
      <c r="C41" s="30">
        <v>6457</v>
      </c>
      <c r="D41" s="31">
        <v>3676</v>
      </c>
      <c r="E41" s="32"/>
      <c r="F41" s="33">
        <v>309</v>
      </c>
      <c r="G41" s="31">
        <v>254</v>
      </c>
      <c r="H41" s="34">
        <v>112</v>
      </c>
      <c r="I41" s="32"/>
      <c r="J41" s="33">
        <v>6457</v>
      </c>
      <c r="K41" s="26">
        <f t="shared" si="0"/>
        <v>100</v>
      </c>
      <c r="L41" s="27">
        <v>61</v>
      </c>
      <c r="M41" s="28">
        <v>4</v>
      </c>
      <c r="N41" s="28"/>
      <c r="O41" s="153" t="e">
        <f t="shared" si="1"/>
        <v>#DIV/0!</v>
      </c>
      <c r="Q41" s="122"/>
      <c r="R41" s="37"/>
      <c r="S41" s="37" t="s">
        <v>74</v>
      </c>
      <c r="T41" s="7"/>
    </row>
    <row r="42" spans="1:20" ht="22.5" customHeight="1">
      <c r="A42" s="42"/>
      <c r="B42" s="44" t="s">
        <v>79</v>
      </c>
      <c r="C42" s="30">
        <v>8193</v>
      </c>
      <c r="D42" s="31">
        <v>4255</v>
      </c>
      <c r="E42" s="32"/>
      <c r="F42" s="33">
        <v>345</v>
      </c>
      <c r="G42" s="31">
        <v>320</v>
      </c>
      <c r="H42" s="34">
        <v>105</v>
      </c>
      <c r="I42" s="32"/>
      <c r="J42" s="33">
        <v>8193</v>
      </c>
      <c r="K42" s="26">
        <f t="shared" si="0"/>
        <v>100</v>
      </c>
      <c r="L42" s="27">
        <v>0</v>
      </c>
      <c r="M42" s="28">
        <v>8</v>
      </c>
      <c r="N42" s="28"/>
      <c r="O42" s="153" t="e">
        <f t="shared" si="1"/>
        <v>#DIV/0!</v>
      </c>
      <c r="Q42" s="122"/>
      <c r="R42" s="37"/>
      <c r="S42" s="37" t="s">
        <v>80</v>
      </c>
      <c r="T42" s="7"/>
    </row>
    <row r="43" spans="1:20" ht="22.5" customHeight="1">
      <c r="A43" s="151" t="s">
        <v>81</v>
      </c>
      <c r="B43" s="154"/>
      <c r="C43" s="30">
        <v>172573</v>
      </c>
      <c r="D43" s="31">
        <v>62012</v>
      </c>
      <c r="E43" s="32">
        <v>1172</v>
      </c>
      <c r="F43" s="33">
        <v>5660</v>
      </c>
      <c r="G43" s="31">
        <v>3874</v>
      </c>
      <c r="H43" s="34">
        <v>1920</v>
      </c>
      <c r="I43" s="32">
        <v>6</v>
      </c>
      <c r="J43" s="33">
        <v>77808</v>
      </c>
      <c r="K43" s="26">
        <f t="shared" si="0"/>
        <v>45.087006658051955</v>
      </c>
      <c r="L43" s="27">
        <v>4356</v>
      </c>
      <c r="M43" s="28">
        <v>82</v>
      </c>
      <c r="N43" s="28">
        <v>10</v>
      </c>
      <c r="O43" s="153" t="e">
        <f t="shared" si="1"/>
        <v>#DIV/0!</v>
      </c>
      <c r="Q43" s="122"/>
      <c r="R43" s="37"/>
      <c r="S43" s="37" t="s">
        <v>82</v>
      </c>
      <c r="T43" s="7"/>
    </row>
    <row r="44" spans="1:20" ht="22.5" customHeight="1">
      <c r="A44" s="151" t="s">
        <v>83</v>
      </c>
      <c r="B44" s="154"/>
      <c r="C44" s="30">
        <v>55103</v>
      </c>
      <c r="D44" s="31">
        <v>23687</v>
      </c>
      <c r="E44" s="32">
        <v>11</v>
      </c>
      <c r="F44" s="33">
        <v>2702</v>
      </c>
      <c r="G44" s="31">
        <v>2450</v>
      </c>
      <c r="H44" s="34">
        <v>1168</v>
      </c>
      <c r="I44" s="32">
        <v>0</v>
      </c>
      <c r="J44" s="33">
        <v>51613</v>
      </c>
      <c r="K44" s="26">
        <f t="shared" si="0"/>
        <v>93.666406547737864</v>
      </c>
      <c r="L44" s="27">
        <v>1753</v>
      </c>
      <c r="M44" s="28">
        <v>60</v>
      </c>
      <c r="N44" s="28">
        <v>7</v>
      </c>
      <c r="O44" s="121" t="e">
        <f t="shared" si="1"/>
        <v>#DIV/0!</v>
      </c>
      <c r="Q44" s="122"/>
      <c r="R44" s="37"/>
      <c r="S44" s="37" t="s">
        <v>84</v>
      </c>
      <c r="T44" s="7"/>
    </row>
    <row r="45" spans="1:20" ht="22.5" customHeight="1">
      <c r="A45" s="151" t="s">
        <v>85</v>
      </c>
      <c r="B45" s="154"/>
      <c r="C45" s="30">
        <v>199984</v>
      </c>
      <c r="D45" s="31">
        <v>48938</v>
      </c>
      <c r="E45" s="32">
        <v>968</v>
      </c>
      <c r="F45" s="33">
        <v>7663</v>
      </c>
      <c r="G45" s="31">
        <v>5368</v>
      </c>
      <c r="H45" s="34">
        <v>1436</v>
      </c>
      <c r="I45" s="32">
        <v>18</v>
      </c>
      <c r="J45" s="33">
        <v>115819</v>
      </c>
      <c r="K45" s="26">
        <f t="shared" si="0"/>
        <v>57.914133130650448</v>
      </c>
      <c r="L45" s="27">
        <v>8612</v>
      </c>
      <c r="M45" s="28">
        <v>50</v>
      </c>
      <c r="N45" s="28">
        <v>11</v>
      </c>
      <c r="O45" s="120">
        <f>(C45+C46)/Q45</f>
        <v>4.9231532078526614</v>
      </c>
      <c r="Q45" s="122">
        <v>49410</v>
      </c>
      <c r="R45" s="116" t="s">
        <v>85</v>
      </c>
      <c r="S45" s="116"/>
      <c r="T45" s="7"/>
    </row>
    <row r="46" spans="1:20" ht="22.5" customHeight="1">
      <c r="A46" s="35"/>
      <c r="B46" s="45" t="s">
        <v>86</v>
      </c>
      <c r="C46" s="30">
        <v>43269</v>
      </c>
      <c r="D46" s="31">
        <v>7190</v>
      </c>
      <c r="E46" s="32">
        <v>0</v>
      </c>
      <c r="F46" s="33">
        <v>838</v>
      </c>
      <c r="G46" s="31">
        <v>54</v>
      </c>
      <c r="H46" s="34">
        <v>54</v>
      </c>
      <c r="I46" s="32">
        <v>0</v>
      </c>
      <c r="J46" s="33">
        <v>39054</v>
      </c>
      <c r="K46" s="26">
        <f t="shared" si="0"/>
        <v>90.258614712611802</v>
      </c>
      <c r="L46" s="27">
        <v>5</v>
      </c>
      <c r="M46" s="28">
        <v>11</v>
      </c>
      <c r="N46" s="28">
        <v>2</v>
      </c>
      <c r="O46" s="121" t="e">
        <f>C46/Q46</f>
        <v>#DIV/0!</v>
      </c>
      <c r="Q46" s="122"/>
      <c r="R46" s="37"/>
      <c r="S46" s="46" t="s">
        <v>86</v>
      </c>
      <c r="T46" s="7"/>
    </row>
    <row r="47" spans="1:20" ht="22.5" customHeight="1">
      <c r="A47" s="118" t="s">
        <v>87</v>
      </c>
      <c r="B47" s="155"/>
      <c r="C47" s="30">
        <v>196520</v>
      </c>
      <c r="D47" s="31">
        <v>46901</v>
      </c>
      <c r="E47" s="32">
        <v>273</v>
      </c>
      <c r="F47" s="33">
        <v>6518</v>
      </c>
      <c r="G47" s="31">
        <v>6283</v>
      </c>
      <c r="H47" s="34">
        <v>1871</v>
      </c>
      <c r="I47" s="32"/>
      <c r="J47" s="33">
        <v>96455</v>
      </c>
      <c r="K47" s="26">
        <f t="shared" si="0"/>
        <v>49.081518420516993</v>
      </c>
      <c r="L47" s="27">
        <v>2657</v>
      </c>
      <c r="M47" s="28">
        <v>72</v>
      </c>
      <c r="N47" s="28">
        <v>10</v>
      </c>
      <c r="O47" s="29">
        <f>C47/Q47</f>
        <v>3.8934897174783059</v>
      </c>
      <c r="Q47" s="110">
        <v>50474</v>
      </c>
      <c r="R47" s="123" t="s">
        <v>87</v>
      </c>
      <c r="S47" s="123"/>
      <c r="T47" s="7"/>
    </row>
    <row r="48" spans="1:20" ht="22.5" customHeight="1">
      <c r="A48" s="118" t="s">
        <v>88</v>
      </c>
      <c r="B48" s="155"/>
      <c r="C48" s="30">
        <v>132483</v>
      </c>
      <c r="D48" s="31">
        <v>33496</v>
      </c>
      <c r="E48" s="32">
        <v>235</v>
      </c>
      <c r="F48" s="33">
        <v>13180</v>
      </c>
      <c r="G48" s="31">
        <v>11933</v>
      </c>
      <c r="H48" s="34">
        <v>3338</v>
      </c>
      <c r="I48" s="32">
        <v>0</v>
      </c>
      <c r="J48" s="33">
        <v>74385</v>
      </c>
      <c r="K48" s="26">
        <f t="shared" si="0"/>
        <v>56.146826385272078</v>
      </c>
      <c r="L48" s="27">
        <v>282</v>
      </c>
      <c r="M48" s="28">
        <v>106</v>
      </c>
      <c r="N48" s="28">
        <v>12</v>
      </c>
      <c r="O48" s="29">
        <f>C48/Q48</f>
        <v>3.1048277478322004</v>
      </c>
      <c r="Q48" s="110">
        <v>42670</v>
      </c>
      <c r="R48" s="123" t="s">
        <v>88</v>
      </c>
      <c r="S48" s="123"/>
      <c r="T48" s="7"/>
    </row>
    <row r="49" spans="1:20" ht="22.5" customHeight="1">
      <c r="A49" s="157" t="s">
        <v>89</v>
      </c>
      <c r="B49" s="158"/>
      <c r="C49" s="30">
        <v>300400</v>
      </c>
      <c r="D49" s="31">
        <v>98422</v>
      </c>
      <c r="E49" s="32">
        <v>1929</v>
      </c>
      <c r="F49" s="33">
        <v>8483</v>
      </c>
      <c r="G49" s="31">
        <v>7540</v>
      </c>
      <c r="H49" s="34">
        <v>2532</v>
      </c>
      <c r="I49" s="32">
        <v>9</v>
      </c>
      <c r="J49" s="33">
        <v>234815</v>
      </c>
      <c r="K49" s="26">
        <f t="shared" si="0"/>
        <v>78.167443408788287</v>
      </c>
      <c r="L49" s="27">
        <v>3234</v>
      </c>
      <c r="M49" s="28">
        <v>274</v>
      </c>
      <c r="N49" s="28">
        <v>27</v>
      </c>
      <c r="O49" s="120">
        <f>(C49+C50)/Q49</f>
        <v>5.7761911038856422</v>
      </c>
      <c r="Q49" s="122">
        <v>68277</v>
      </c>
      <c r="R49" s="123" t="s">
        <v>89</v>
      </c>
      <c r="S49" s="123"/>
      <c r="T49" s="7"/>
    </row>
    <row r="50" spans="1:20" ht="22.5" customHeight="1">
      <c r="A50" s="157" t="s">
        <v>90</v>
      </c>
      <c r="B50" s="152"/>
      <c r="C50" s="30">
        <v>93981</v>
      </c>
      <c r="D50" s="31">
        <v>26836</v>
      </c>
      <c r="E50" s="32"/>
      <c r="F50" s="33">
        <v>1666</v>
      </c>
      <c r="G50" s="31">
        <v>1173</v>
      </c>
      <c r="H50" s="34">
        <v>247</v>
      </c>
      <c r="I50" s="32"/>
      <c r="J50" s="33">
        <v>75232</v>
      </c>
      <c r="K50" s="26">
        <f t="shared" si="0"/>
        <v>80.050222917398202</v>
      </c>
      <c r="L50" s="27">
        <v>1749</v>
      </c>
      <c r="M50" s="28">
        <v>14</v>
      </c>
      <c r="N50" s="28">
        <v>6</v>
      </c>
      <c r="O50" s="121" t="e">
        <f>C50/Q50</f>
        <v>#DIV/0!</v>
      </c>
      <c r="Q50" s="122"/>
      <c r="R50" s="123" t="s">
        <v>90</v>
      </c>
      <c r="S50" s="159"/>
      <c r="T50" s="7"/>
    </row>
    <row r="51" spans="1:20" ht="22.5" customHeight="1">
      <c r="A51" s="151" t="s">
        <v>91</v>
      </c>
      <c r="B51" s="154"/>
      <c r="C51" s="30">
        <v>160307</v>
      </c>
      <c r="D51" s="31">
        <v>44070</v>
      </c>
      <c r="E51" s="32">
        <v>607</v>
      </c>
      <c r="F51" s="33">
        <v>6226</v>
      </c>
      <c r="G51" s="31">
        <v>5961</v>
      </c>
      <c r="H51" s="34">
        <v>1813</v>
      </c>
      <c r="I51" s="32">
        <v>7</v>
      </c>
      <c r="J51" s="33">
        <v>134147</v>
      </c>
      <c r="K51" s="26">
        <f t="shared" si="0"/>
        <v>83.681311483590861</v>
      </c>
      <c r="L51" s="27">
        <v>5463</v>
      </c>
      <c r="M51" s="28">
        <v>128</v>
      </c>
      <c r="N51" s="28">
        <v>14</v>
      </c>
      <c r="O51" s="120">
        <f>(C51+C52+C53)/Q51</f>
        <v>5.4035370272865242</v>
      </c>
      <c r="Q51" s="122">
        <v>32287</v>
      </c>
      <c r="R51" s="116" t="s">
        <v>91</v>
      </c>
      <c r="S51" s="116"/>
      <c r="T51" s="7"/>
    </row>
    <row r="52" spans="1:20" ht="22.5" customHeight="1">
      <c r="A52" s="35"/>
      <c r="B52" s="44" t="s">
        <v>92</v>
      </c>
      <c r="C52" s="30">
        <v>7091</v>
      </c>
      <c r="D52" s="31">
        <v>5575</v>
      </c>
      <c r="E52" s="32">
        <v>1</v>
      </c>
      <c r="F52" s="33">
        <v>166</v>
      </c>
      <c r="G52" s="31">
        <v>112</v>
      </c>
      <c r="H52" s="34">
        <v>74</v>
      </c>
      <c r="I52" s="32">
        <v>0</v>
      </c>
      <c r="J52" s="33">
        <v>7091</v>
      </c>
      <c r="K52" s="26">
        <f t="shared" si="0"/>
        <v>100</v>
      </c>
      <c r="L52" s="27">
        <v>287</v>
      </c>
      <c r="M52" s="28">
        <v>11</v>
      </c>
      <c r="N52" s="28"/>
      <c r="O52" s="153" t="e">
        <f>C52/Q52</f>
        <v>#DIV/0!</v>
      </c>
      <c r="Q52" s="122"/>
      <c r="R52" s="37"/>
      <c r="S52" s="46" t="s">
        <v>92</v>
      </c>
      <c r="T52" s="7"/>
    </row>
    <row r="53" spans="1:20" ht="22.5" customHeight="1">
      <c r="A53" s="35"/>
      <c r="B53" s="45" t="s">
        <v>93</v>
      </c>
      <c r="C53" s="30">
        <v>7066</v>
      </c>
      <c r="D53" s="31">
        <v>5019</v>
      </c>
      <c r="E53" s="32">
        <v>4</v>
      </c>
      <c r="F53" s="33">
        <v>216</v>
      </c>
      <c r="G53" s="31">
        <v>134</v>
      </c>
      <c r="H53" s="34">
        <v>87</v>
      </c>
      <c r="I53" s="32">
        <v>0</v>
      </c>
      <c r="J53" s="33">
        <v>7066</v>
      </c>
      <c r="K53" s="26">
        <f t="shared" si="0"/>
        <v>100</v>
      </c>
      <c r="L53" s="27">
        <v>238</v>
      </c>
      <c r="M53" s="28">
        <v>11</v>
      </c>
      <c r="N53" s="28"/>
      <c r="O53" s="121" t="e">
        <f>C53/Q53</f>
        <v>#DIV/0!</v>
      </c>
      <c r="Q53" s="122"/>
      <c r="R53" s="37"/>
      <c r="S53" s="46" t="s">
        <v>93</v>
      </c>
      <c r="T53" s="7"/>
    </row>
    <row r="54" spans="1:20" ht="22.5" customHeight="1">
      <c r="A54" s="151" t="s">
        <v>94</v>
      </c>
      <c r="B54" s="160"/>
      <c r="C54" s="30">
        <v>205744</v>
      </c>
      <c r="D54" s="31">
        <v>45560</v>
      </c>
      <c r="E54" s="32"/>
      <c r="F54" s="33">
        <v>5841</v>
      </c>
      <c r="G54" s="31">
        <v>5180</v>
      </c>
      <c r="H54" s="34">
        <v>1645</v>
      </c>
      <c r="I54" s="32"/>
      <c r="J54" s="33">
        <v>85353</v>
      </c>
      <c r="K54" s="26">
        <f t="shared" si="0"/>
        <v>41.485049381755971</v>
      </c>
      <c r="L54" s="27">
        <v>292</v>
      </c>
      <c r="M54" s="28">
        <v>53</v>
      </c>
      <c r="N54" s="28">
        <v>12</v>
      </c>
      <c r="O54" s="120">
        <f>(C54+C55+C56+C57)/Q54</f>
        <v>5.5432951945080093</v>
      </c>
      <c r="Q54" s="122">
        <v>43700</v>
      </c>
      <c r="R54" s="116" t="s">
        <v>94</v>
      </c>
      <c r="S54" s="116"/>
      <c r="T54" s="7"/>
    </row>
    <row r="55" spans="1:20" ht="22.5" customHeight="1">
      <c r="A55" s="40"/>
      <c r="B55" s="47" t="s">
        <v>95</v>
      </c>
      <c r="C55" s="30">
        <v>7540</v>
      </c>
      <c r="D55" s="31">
        <v>4778</v>
      </c>
      <c r="E55" s="32"/>
      <c r="F55" s="33">
        <v>173</v>
      </c>
      <c r="G55" s="31">
        <v>118</v>
      </c>
      <c r="H55" s="34">
        <v>54</v>
      </c>
      <c r="I55" s="32"/>
      <c r="J55" s="33">
        <v>6445</v>
      </c>
      <c r="K55" s="26">
        <f t="shared" si="0"/>
        <v>85.477453580901852</v>
      </c>
      <c r="L55" s="27">
        <v>0</v>
      </c>
      <c r="M55" s="28">
        <v>3</v>
      </c>
      <c r="N55" s="28"/>
      <c r="O55" s="153" t="e">
        <f>C55/Q55</f>
        <v>#DIV/0!</v>
      </c>
      <c r="Q55" s="122"/>
      <c r="R55" s="37"/>
      <c r="S55" s="46" t="s">
        <v>95</v>
      </c>
      <c r="T55" s="7"/>
    </row>
    <row r="56" spans="1:20" ht="22.5" customHeight="1">
      <c r="A56" s="40"/>
      <c r="B56" s="48" t="s">
        <v>96</v>
      </c>
      <c r="C56" s="30">
        <v>6528</v>
      </c>
      <c r="D56" s="31">
        <v>4260</v>
      </c>
      <c r="E56" s="32"/>
      <c r="F56" s="33">
        <v>214</v>
      </c>
      <c r="G56" s="31">
        <v>140</v>
      </c>
      <c r="H56" s="34">
        <v>85</v>
      </c>
      <c r="I56" s="32"/>
      <c r="J56" s="33">
        <v>5334</v>
      </c>
      <c r="K56" s="26">
        <f t="shared" si="0"/>
        <v>81.70955882352942</v>
      </c>
      <c r="L56" s="27">
        <v>3</v>
      </c>
      <c r="M56" s="28">
        <v>3</v>
      </c>
      <c r="N56" s="28"/>
      <c r="O56" s="153" t="e">
        <f>(C56+C57)/Q56</f>
        <v>#DIV/0!</v>
      </c>
      <c r="Q56" s="122"/>
      <c r="R56" s="37"/>
      <c r="S56" s="46" t="s">
        <v>96</v>
      </c>
      <c r="T56" s="7"/>
    </row>
    <row r="57" spans="1:20" ht="22.5" customHeight="1">
      <c r="A57" s="42"/>
      <c r="B57" s="48" t="s">
        <v>97</v>
      </c>
      <c r="C57" s="30">
        <v>22430</v>
      </c>
      <c r="D57" s="31">
        <v>7822</v>
      </c>
      <c r="E57" s="32"/>
      <c r="F57" s="33">
        <v>793</v>
      </c>
      <c r="G57" s="31">
        <v>517</v>
      </c>
      <c r="H57" s="34">
        <v>234</v>
      </c>
      <c r="I57" s="32"/>
      <c r="J57" s="33">
        <v>11393</v>
      </c>
      <c r="K57" s="26">
        <f t="shared" si="0"/>
        <v>50.793580026749886</v>
      </c>
      <c r="L57" s="27">
        <v>7</v>
      </c>
      <c r="M57" s="28">
        <v>5</v>
      </c>
      <c r="N57" s="28">
        <v>1</v>
      </c>
      <c r="O57" s="121" t="e">
        <f>C57/Q57</f>
        <v>#DIV/0!</v>
      </c>
      <c r="Q57" s="122"/>
      <c r="R57" s="37"/>
      <c r="S57" s="37" t="s">
        <v>97</v>
      </c>
      <c r="T57" s="7"/>
    </row>
    <row r="58" spans="1:20" ht="22.5" customHeight="1">
      <c r="A58" s="130" t="s">
        <v>98</v>
      </c>
      <c r="B58" s="160"/>
      <c r="C58" s="30">
        <v>128166</v>
      </c>
      <c r="D58" s="31">
        <v>29854</v>
      </c>
      <c r="E58" s="32">
        <v>245</v>
      </c>
      <c r="F58" s="33">
        <v>4757</v>
      </c>
      <c r="G58" s="31">
        <v>3149</v>
      </c>
      <c r="H58" s="34">
        <v>1127</v>
      </c>
      <c r="I58" s="32">
        <v>19</v>
      </c>
      <c r="J58" s="33">
        <v>98144</v>
      </c>
      <c r="K58" s="26">
        <f t="shared" si="0"/>
        <v>76.575690900862952</v>
      </c>
      <c r="L58" s="27">
        <v>1774</v>
      </c>
      <c r="M58" s="28">
        <v>60</v>
      </c>
      <c r="N58" s="28">
        <v>13</v>
      </c>
      <c r="O58" s="29">
        <f>C58/Q58</f>
        <v>4.6209258725122586</v>
      </c>
      <c r="Q58" s="110">
        <v>27736</v>
      </c>
      <c r="R58" s="116" t="s">
        <v>99</v>
      </c>
      <c r="S58" s="117"/>
      <c r="T58" s="7"/>
    </row>
    <row r="59" spans="1:20" ht="22.5" customHeight="1">
      <c r="A59" s="130" t="s">
        <v>100</v>
      </c>
      <c r="B59" s="160"/>
      <c r="C59" s="49">
        <v>120085</v>
      </c>
      <c r="D59" s="31">
        <v>31528</v>
      </c>
      <c r="E59" s="32">
        <v>349</v>
      </c>
      <c r="F59" s="33">
        <v>3229</v>
      </c>
      <c r="G59" s="31">
        <v>2771</v>
      </c>
      <c r="H59" s="34">
        <v>572</v>
      </c>
      <c r="I59" s="32">
        <v>0</v>
      </c>
      <c r="J59" s="33">
        <v>78891</v>
      </c>
      <c r="K59" s="26">
        <f t="shared" si="0"/>
        <v>65.695965357871515</v>
      </c>
      <c r="L59" s="27">
        <v>2917</v>
      </c>
      <c r="M59" s="28">
        <v>43</v>
      </c>
      <c r="N59" s="28">
        <v>7</v>
      </c>
      <c r="O59" s="29">
        <f t="shared" ref="O59:O74" si="2">C59/Q59</f>
        <v>5.6726817516179322</v>
      </c>
      <c r="Q59" s="110">
        <v>21169</v>
      </c>
      <c r="R59" s="116" t="s">
        <v>101</v>
      </c>
      <c r="S59" s="117"/>
      <c r="T59" s="7"/>
    </row>
    <row r="60" spans="1:20" ht="22.5" customHeight="1">
      <c r="A60" s="130" t="s">
        <v>102</v>
      </c>
      <c r="B60" s="119"/>
      <c r="C60" s="30">
        <v>205586</v>
      </c>
      <c r="D60" s="31">
        <v>78111</v>
      </c>
      <c r="E60" s="32">
        <v>857</v>
      </c>
      <c r="F60" s="33">
        <v>5652</v>
      </c>
      <c r="G60" s="31">
        <v>4300</v>
      </c>
      <c r="H60" s="34">
        <v>1388</v>
      </c>
      <c r="I60" s="32">
        <v>1</v>
      </c>
      <c r="J60" s="33">
        <v>155404</v>
      </c>
      <c r="K60" s="26">
        <f t="shared" si="0"/>
        <v>75.590750342922192</v>
      </c>
      <c r="L60" s="27">
        <v>3368</v>
      </c>
      <c r="M60" s="28">
        <v>118</v>
      </c>
      <c r="N60" s="28">
        <v>9</v>
      </c>
      <c r="O60" s="29">
        <f t="shared" si="2"/>
        <v>3.7274227177953043</v>
      </c>
      <c r="Q60" s="110">
        <v>55155</v>
      </c>
      <c r="R60" s="116" t="s">
        <v>103</v>
      </c>
      <c r="S60" s="117"/>
      <c r="T60" s="7"/>
    </row>
    <row r="61" spans="1:20" ht="22.5" customHeight="1">
      <c r="A61" s="151" t="s">
        <v>104</v>
      </c>
      <c r="B61" s="119"/>
      <c r="C61" s="30">
        <v>370899</v>
      </c>
      <c r="D61" s="31">
        <v>87012</v>
      </c>
      <c r="E61" s="32">
        <v>3621</v>
      </c>
      <c r="F61" s="33">
        <v>14460</v>
      </c>
      <c r="G61" s="31">
        <v>11970</v>
      </c>
      <c r="H61" s="34">
        <v>2622</v>
      </c>
      <c r="I61" s="32">
        <v>168</v>
      </c>
      <c r="J61" s="33">
        <v>215395</v>
      </c>
      <c r="K61" s="26">
        <f t="shared" si="0"/>
        <v>58.073761320467298</v>
      </c>
      <c r="L61" s="27">
        <v>3118</v>
      </c>
      <c r="M61" s="28">
        <v>427</v>
      </c>
      <c r="N61" s="28">
        <v>21</v>
      </c>
      <c r="O61" s="120">
        <f>(C61+C62+C63+C64+C65+C66+C67+C68+C69)/Q61</f>
        <v>6.8311602673620477</v>
      </c>
      <c r="P61" s="161"/>
      <c r="Q61" s="122">
        <v>66726</v>
      </c>
      <c r="R61" s="116" t="s">
        <v>105</v>
      </c>
      <c r="S61" s="117"/>
      <c r="T61" s="111"/>
    </row>
    <row r="62" spans="1:20" ht="22.5" customHeight="1">
      <c r="A62" s="50"/>
      <c r="B62" s="51" t="s">
        <v>106</v>
      </c>
      <c r="C62" s="30">
        <v>11363</v>
      </c>
      <c r="D62" s="31">
        <v>4993</v>
      </c>
      <c r="E62" s="32">
        <v>11</v>
      </c>
      <c r="F62" s="33">
        <v>698</v>
      </c>
      <c r="G62" s="31">
        <v>587</v>
      </c>
      <c r="H62" s="34">
        <v>232</v>
      </c>
      <c r="I62" s="32">
        <v>0</v>
      </c>
      <c r="J62" s="33">
        <v>11363</v>
      </c>
      <c r="K62" s="26">
        <f t="shared" si="0"/>
        <v>100</v>
      </c>
      <c r="L62" s="27">
        <v>0</v>
      </c>
      <c r="M62" s="28">
        <v>10</v>
      </c>
      <c r="N62" s="28">
        <v>0</v>
      </c>
      <c r="O62" s="153" t="e">
        <f t="shared" si="2"/>
        <v>#DIV/0!</v>
      </c>
      <c r="P62" s="162"/>
      <c r="Q62" s="122"/>
      <c r="R62" s="52"/>
      <c r="S62" s="37" t="s">
        <v>107</v>
      </c>
      <c r="T62" s="111"/>
    </row>
    <row r="63" spans="1:20" ht="22.5" customHeight="1">
      <c r="A63" s="53"/>
      <c r="B63" s="45" t="s">
        <v>108</v>
      </c>
      <c r="C63" s="30">
        <v>7816</v>
      </c>
      <c r="D63" s="31">
        <v>3248</v>
      </c>
      <c r="E63" s="32">
        <v>3</v>
      </c>
      <c r="F63" s="33">
        <v>484</v>
      </c>
      <c r="G63" s="31">
        <v>355</v>
      </c>
      <c r="H63" s="34">
        <v>139</v>
      </c>
      <c r="I63" s="32">
        <v>0</v>
      </c>
      <c r="J63" s="33">
        <v>7816</v>
      </c>
      <c r="K63" s="26">
        <f t="shared" si="0"/>
        <v>100</v>
      </c>
      <c r="L63" s="27">
        <v>0</v>
      </c>
      <c r="M63" s="28">
        <v>8</v>
      </c>
      <c r="N63" s="28">
        <v>0</v>
      </c>
      <c r="O63" s="153" t="e">
        <f t="shared" si="2"/>
        <v>#DIV/0!</v>
      </c>
      <c r="P63" s="162"/>
      <c r="Q63" s="122"/>
      <c r="R63" s="52"/>
      <c r="S63" s="37" t="s">
        <v>109</v>
      </c>
      <c r="T63" s="111"/>
    </row>
    <row r="64" spans="1:20" ht="22.5" customHeight="1">
      <c r="A64" s="40"/>
      <c r="B64" s="45" t="s">
        <v>110</v>
      </c>
      <c r="C64" s="30">
        <v>7808</v>
      </c>
      <c r="D64" s="31">
        <v>3744</v>
      </c>
      <c r="E64" s="32">
        <v>2</v>
      </c>
      <c r="F64" s="33">
        <v>426</v>
      </c>
      <c r="G64" s="31">
        <v>349</v>
      </c>
      <c r="H64" s="34">
        <v>159</v>
      </c>
      <c r="I64" s="32">
        <v>0</v>
      </c>
      <c r="J64" s="33">
        <v>7808</v>
      </c>
      <c r="K64" s="26">
        <f t="shared" si="0"/>
        <v>100</v>
      </c>
      <c r="L64" s="27">
        <v>0</v>
      </c>
      <c r="M64" s="28">
        <v>7</v>
      </c>
      <c r="N64" s="28">
        <v>0</v>
      </c>
      <c r="O64" s="153" t="e">
        <f t="shared" si="2"/>
        <v>#DIV/0!</v>
      </c>
      <c r="P64" s="162"/>
      <c r="Q64" s="122"/>
      <c r="R64" s="37"/>
      <c r="S64" s="37" t="s">
        <v>111</v>
      </c>
      <c r="T64" s="111"/>
    </row>
    <row r="65" spans="1:20" ht="22.5" customHeight="1">
      <c r="A65" s="35"/>
      <c r="B65" s="45" t="s">
        <v>112</v>
      </c>
      <c r="C65" s="30">
        <v>8240</v>
      </c>
      <c r="D65" s="31">
        <v>3622</v>
      </c>
      <c r="E65" s="32">
        <v>0</v>
      </c>
      <c r="F65" s="33">
        <v>474</v>
      </c>
      <c r="G65" s="31">
        <v>387</v>
      </c>
      <c r="H65" s="34">
        <v>172</v>
      </c>
      <c r="I65" s="32">
        <v>0</v>
      </c>
      <c r="J65" s="33">
        <v>8240</v>
      </c>
      <c r="K65" s="26">
        <f t="shared" si="0"/>
        <v>100</v>
      </c>
      <c r="L65" s="27">
        <v>0</v>
      </c>
      <c r="M65" s="28">
        <v>9</v>
      </c>
      <c r="N65" s="28">
        <v>0</v>
      </c>
      <c r="O65" s="153" t="e">
        <f t="shared" si="2"/>
        <v>#DIV/0!</v>
      </c>
      <c r="P65" s="162"/>
      <c r="Q65" s="122"/>
      <c r="R65" s="37"/>
      <c r="S65" s="37" t="s">
        <v>113</v>
      </c>
      <c r="T65" s="111"/>
    </row>
    <row r="66" spans="1:20" ht="22.5" customHeight="1">
      <c r="A66" s="35"/>
      <c r="B66" s="45" t="s">
        <v>114</v>
      </c>
      <c r="C66" s="30">
        <v>8541</v>
      </c>
      <c r="D66" s="31">
        <v>4326</v>
      </c>
      <c r="E66" s="32">
        <v>5</v>
      </c>
      <c r="F66" s="33">
        <v>483</v>
      </c>
      <c r="G66" s="31">
        <v>388</v>
      </c>
      <c r="H66" s="34">
        <v>170</v>
      </c>
      <c r="I66" s="32">
        <v>0</v>
      </c>
      <c r="J66" s="33">
        <v>8541</v>
      </c>
      <c r="K66" s="26">
        <f t="shared" si="0"/>
        <v>100</v>
      </c>
      <c r="L66" s="27">
        <v>0</v>
      </c>
      <c r="M66" s="28">
        <v>8</v>
      </c>
      <c r="N66" s="28">
        <v>0</v>
      </c>
      <c r="O66" s="153" t="e">
        <f t="shared" si="2"/>
        <v>#DIV/0!</v>
      </c>
      <c r="P66" s="162"/>
      <c r="Q66" s="122"/>
      <c r="R66" s="37"/>
      <c r="S66" s="37" t="s">
        <v>115</v>
      </c>
      <c r="T66" s="111"/>
    </row>
    <row r="67" spans="1:20" ht="22.5" customHeight="1">
      <c r="A67" s="35"/>
      <c r="B67" s="44" t="s">
        <v>116</v>
      </c>
      <c r="C67" s="30">
        <v>7442</v>
      </c>
      <c r="D67" s="31">
        <v>3349</v>
      </c>
      <c r="E67" s="32">
        <v>3</v>
      </c>
      <c r="F67" s="33">
        <v>451</v>
      </c>
      <c r="G67" s="31">
        <v>388</v>
      </c>
      <c r="H67" s="34">
        <v>155</v>
      </c>
      <c r="I67" s="32">
        <v>0</v>
      </c>
      <c r="J67" s="33">
        <v>7442</v>
      </c>
      <c r="K67" s="26">
        <f t="shared" si="0"/>
        <v>100</v>
      </c>
      <c r="L67" s="27">
        <v>0</v>
      </c>
      <c r="M67" s="28">
        <v>9</v>
      </c>
      <c r="N67" s="28">
        <v>0</v>
      </c>
      <c r="O67" s="153" t="e">
        <f t="shared" si="2"/>
        <v>#DIV/0!</v>
      </c>
      <c r="P67" s="162"/>
      <c r="Q67" s="122"/>
      <c r="R67" s="37"/>
      <c r="S67" s="37" t="s">
        <v>117</v>
      </c>
      <c r="T67" s="111"/>
    </row>
    <row r="68" spans="1:20" ht="22.5" customHeight="1">
      <c r="A68" s="35"/>
      <c r="B68" s="45" t="s">
        <v>118</v>
      </c>
      <c r="C68" s="30">
        <v>12927</v>
      </c>
      <c r="D68" s="31">
        <v>6670</v>
      </c>
      <c r="E68" s="32">
        <v>70</v>
      </c>
      <c r="F68" s="33">
        <v>811</v>
      </c>
      <c r="G68" s="31">
        <v>704</v>
      </c>
      <c r="H68" s="34">
        <v>328</v>
      </c>
      <c r="I68" s="32">
        <v>3</v>
      </c>
      <c r="J68" s="33">
        <v>12927</v>
      </c>
      <c r="K68" s="26">
        <f t="shared" si="0"/>
        <v>100</v>
      </c>
      <c r="L68" s="27">
        <v>0</v>
      </c>
      <c r="M68" s="28">
        <v>8</v>
      </c>
      <c r="N68" s="28">
        <v>0</v>
      </c>
      <c r="O68" s="153" t="e">
        <f t="shared" si="2"/>
        <v>#DIV/0!</v>
      </c>
      <c r="P68" s="162"/>
      <c r="Q68" s="122"/>
      <c r="R68" s="37"/>
      <c r="S68" s="37" t="s">
        <v>119</v>
      </c>
      <c r="T68" s="111"/>
    </row>
    <row r="69" spans="1:20" ht="22.5" customHeight="1">
      <c r="A69" s="54"/>
      <c r="B69" s="44" t="s">
        <v>120</v>
      </c>
      <c r="C69" s="30">
        <v>20780</v>
      </c>
      <c r="D69" s="31">
        <v>6722</v>
      </c>
      <c r="E69" s="32">
        <v>28</v>
      </c>
      <c r="F69" s="33">
        <v>482</v>
      </c>
      <c r="G69" s="31">
        <v>374</v>
      </c>
      <c r="H69" s="34">
        <v>151</v>
      </c>
      <c r="I69" s="32">
        <v>0</v>
      </c>
      <c r="J69" s="33">
        <v>20780</v>
      </c>
      <c r="K69" s="26">
        <f t="shared" si="0"/>
        <v>100</v>
      </c>
      <c r="L69" s="27">
        <v>0</v>
      </c>
      <c r="M69" s="28">
        <v>11</v>
      </c>
      <c r="N69" s="28">
        <v>2</v>
      </c>
      <c r="O69" s="121" t="e">
        <f t="shared" si="2"/>
        <v>#DIV/0!</v>
      </c>
      <c r="P69" s="162"/>
      <c r="Q69" s="122"/>
      <c r="R69" s="37"/>
      <c r="S69" s="37" t="s">
        <v>121</v>
      </c>
      <c r="T69" s="111"/>
    </row>
    <row r="70" spans="1:20" ht="22.5" customHeight="1">
      <c r="A70" s="151" t="s">
        <v>122</v>
      </c>
      <c r="B70" s="160"/>
      <c r="C70" s="30">
        <v>197908</v>
      </c>
      <c r="D70" s="31">
        <v>51725</v>
      </c>
      <c r="E70" s="32">
        <v>1383</v>
      </c>
      <c r="F70" s="33">
        <v>4806</v>
      </c>
      <c r="G70" s="31">
        <v>4507</v>
      </c>
      <c r="H70" s="34">
        <v>1468</v>
      </c>
      <c r="I70" s="32">
        <v>0</v>
      </c>
      <c r="J70" s="33">
        <v>145532</v>
      </c>
      <c r="K70" s="26">
        <f t="shared" si="0"/>
        <v>73.535177961477046</v>
      </c>
      <c r="L70" s="27">
        <v>1295</v>
      </c>
      <c r="M70" s="28">
        <v>82</v>
      </c>
      <c r="N70" s="28">
        <v>17</v>
      </c>
      <c r="O70" s="120">
        <f>(C70+C71+C72+C73+C74)/Q70</f>
        <v>4.1164823187469723</v>
      </c>
      <c r="Q70" s="122">
        <v>99088</v>
      </c>
      <c r="R70" s="116" t="s">
        <v>123</v>
      </c>
      <c r="S70" s="117"/>
      <c r="T70" s="112"/>
    </row>
    <row r="71" spans="1:20" ht="22.5" customHeight="1">
      <c r="A71" s="42"/>
      <c r="B71" s="55" t="s">
        <v>124</v>
      </c>
      <c r="C71" s="30">
        <v>23631</v>
      </c>
      <c r="D71" s="31">
        <v>8146</v>
      </c>
      <c r="E71" s="32">
        <v>0</v>
      </c>
      <c r="F71" s="33">
        <v>1054</v>
      </c>
      <c r="G71" s="31">
        <v>975</v>
      </c>
      <c r="H71" s="34">
        <v>281</v>
      </c>
      <c r="I71" s="32">
        <v>0</v>
      </c>
      <c r="J71" s="33">
        <v>21554</v>
      </c>
      <c r="K71" s="26">
        <f t="shared" si="0"/>
        <v>91.210697812195846</v>
      </c>
      <c r="L71" s="27">
        <v>0</v>
      </c>
      <c r="M71" s="28">
        <v>15</v>
      </c>
      <c r="N71" s="28">
        <v>5</v>
      </c>
      <c r="O71" s="153" t="e">
        <f t="shared" si="2"/>
        <v>#DIV/0!</v>
      </c>
      <c r="Q71" s="122"/>
      <c r="R71" s="37"/>
      <c r="S71" s="56" t="s">
        <v>124</v>
      </c>
      <c r="T71" s="7"/>
    </row>
    <row r="72" spans="1:20" ht="22.5" customHeight="1">
      <c r="A72" s="130" t="s">
        <v>125</v>
      </c>
      <c r="B72" s="160"/>
      <c r="C72" s="30">
        <v>63027</v>
      </c>
      <c r="D72" s="31">
        <v>34870</v>
      </c>
      <c r="E72" s="32">
        <v>127</v>
      </c>
      <c r="F72" s="33">
        <v>2022</v>
      </c>
      <c r="G72" s="31">
        <v>1898</v>
      </c>
      <c r="H72" s="34">
        <v>1835</v>
      </c>
      <c r="I72" s="32">
        <v>127</v>
      </c>
      <c r="J72" s="33">
        <v>53853</v>
      </c>
      <c r="K72" s="26">
        <f t="shared" si="0"/>
        <v>85.44433338093198</v>
      </c>
      <c r="L72" s="27">
        <v>141</v>
      </c>
      <c r="M72" s="28">
        <v>28</v>
      </c>
      <c r="N72" s="28">
        <v>10</v>
      </c>
      <c r="O72" s="153" t="e">
        <f t="shared" si="2"/>
        <v>#DIV/0!</v>
      </c>
      <c r="Q72" s="122"/>
      <c r="R72" s="116" t="s">
        <v>126</v>
      </c>
      <c r="S72" s="117"/>
      <c r="T72" s="7"/>
    </row>
    <row r="73" spans="1:20" ht="22.5" customHeight="1">
      <c r="A73" s="130" t="s">
        <v>127</v>
      </c>
      <c r="B73" s="160"/>
      <c r="C73" s="30">
        <v>71078</v>
      </c>
      <c r="D73" s="31">
        <v>26237</v>
      </c>
      <c r="E73" s="32">
        <v>452</v>
      </c>
      <c r="F73" s="33">
        <v>2084</v>
      </c>
      <c r="G73" s="31">
        <v>1964</v>
      </c>
      <c r="H73" s="34">
        <v>934</v>
      </c>
      <c r="I73" s="32">
        <v>0</v>
      </c>
      <c r="J73" s="33">
        <v>59528</v>
      </c>
      <c r="K73" s="26">
        <f t="shared" si="0"/>
        <v>83.750246208390777</v>
      </c>
      <c r="L73" s="27">
        <v>1728</v>
      </c>
      <c r="M73" s="28">
        <v>64</v>
      </c>
      <c r="N73" s="28">
        <v>8</v>
      </c>
      <c r="O73" s="153" t="e">
        <f t="shared" si="2"/>
        <v>#DIV/0!</v>
      </c>
      <c r="Q73" s="122"/>
      <c r="R73" s="116" t="s">
        <v>128</v>
      </c>
      <c r="S73" s="117"/>
      <c r="T73" s="7"/>
    </row>
    <row r="74" spans="1:20" ht="22.5" customHeight="1">
      <c r="A74" s="130" t="s">
        <v>129</v>
      </c>
      <c r="B74" s="160"/>
      <c r="C74" s="30">
        <v>52250</v>
      </c>
      <c r="D74" s="31">
        <v>20799</v>
      </c>
      <c r="E74" s="32"/>
      <c r="F74" s="33">
        <v>1742</v>
      </c>
      <c r="G74" s="31">
        <v>1600</v>
      </c>
      <c r="H74" s="34">
        <v>701</v>
      </c>
      <c r="I74" s="32"/>
      <c r="J74" s="33">
        <v>45672</v>
      </c>
      <c r="K74" s="26">
        <f t="shared" ref="K74:K122" si="3">J74/C74*100</f>
        <v>87.410526315789468</v>
      </c>
      <c r="L74" s="27">
        <v>12</v>
      </c>
      <c r="M74" s="28">
        <v>23</v>
      </c>
      <c r="N74" s="28">
        <v>5</v>
      </c>
      <c r="O74" s="121" t="e">
        <f t="shared" si="2"/>
        <v>#DIV/0!</v>
      </c>
      <c r="Q74" s="122"/>
      <c r="R74" s="116" t="s">
        <v>130</v>
      </c>
      <c r="S74" s="117"/>
      <c r="T74" s="7"/>
    </row>
    <row r="75" spans="1:20" ht="22.5" customHeight="1">
      <c r="A75" s="163" t="s">
        <v>131</v>
      </c>
      <c r="B75" s="164"/>
      <c r="C75" s="30">
        <v>123920</v>
      </c>
      <c r="D75" s="31">
        <v>32797</v>
      </c>
      <c r="E75" s="32">
        <v>350</v>
      </c>
      <c r="F75" s="33">
        <v>3730</v>
      </c>
      <c r="G75" s="31">
        <v>3133</v>
      </c>
      <c r="H75" s="34">
        <v>1230</v>
      </c>
      <c r="I75" s="32">
        <v>0</v>
      </c>
      <c r="J75" s="33">
        <v>75969</v>
      </c>
      <c r="K75" s="26">
        <f t="shared" si="3"/>
        <v>61.304874112330531</v>
      </c>
      <c r="L75" s="27">
        <v>1511</v>
      </c>
      <c r="M75" s="28">
        <v>46</v>
      </c>
      <c r="N75" s="28">
        <v>10</v>
      </c>
      <c r="O75" s="120">
        <f>(C75+C76+C77)/Q75</f>
        <v>4.1309106029106033</v>
      </c>
      <c r="Q75" s="122">
        <v>60125</v>
      </c>
      <c r="R75" s="116" t="s">
        <v>132</v>
      </c>
      <c r="S75" s="117"/>
      <c r="T75" s="7"/>
    </row>
    <row r="76" spans="1:20" ht="22.5" customHeight="1">
      <c r="A76" s="42"/>
      <c r="B76" s="57" t="s">
        <v>133</v>
      </c>
      <c r="C76" s="30">
        <v>13282</v>
      </c>
      <c r="D76" s="31">
        <v>2519</v>
      </c>
      <c r="E76" s="32">
        <v>0</v>
      </c>
      <c r="F76" s="33">
        <v>726</v>
      </c>
      <c r="G76" s="31">
        <v>677</v>
      </c>
      <c r="H76" s="34">
        <v>201</v>
      </c>
      <c r="I76" s="32">
        <v>0</v>
      </c>
      <c r="J76" s="33">
        <v>13143</v>
      </c>
      <c r="K76" s="26">
        <f t="shared" si="3"/>
        <v>98.953470862821874</v>
      </c>
      <c r="L76" s="27">
        <v>19</v>
      </c>
      <c r="M76" s="28">
        <v>16</v>
      </c>
      <c r="N76" s="28">
        <v>1</v>
      </c>
      <c r="O76" s="153"/>
      <c r="Q76" s="122"/>
      <c r="R76" s="37"/>
      <c r="S76" s="56" t="s">
        <v>134</v>
      </c>
      <c r="T76" s="7"/>
    </row>
    <row r="77" spans="1:20" ht="22.5" customHeight="1">
      <c r="A77" s="130" t="s">
        <v>135</v>
      </c>
      <c r="B77" s="119"/>
      <c r="C77" s="30">
        <v>111169</v>
      </c>
      <c r="D77" s="31">
        <v>26859</v>
      </c>
      <c r="E77" s="32">
        <v>0</v>
      </c>
      <c r="F77" s="33">
        <v>2928</v>
      </c>
      <c r="G77" s="31">
        <v>2779</v>
      </c>
      <c r="H77" s="34">
        <v>841</v>
      </c>
      <c r="I77" s="32">
        <v>0</v>
      </c>
      <c r="J77" s="33">
        <v>57482</v>
      </c>
      <c r="K77" s="26">
        <f t="shared" si="3"/>
        <v>51.706860725561988</v>
      </c>
      <c r="L77" s="27">
        <v>6589</v>
      </c>
      <c r="M77" s="28">
        <v>55</v>
      </c>
      <c r="N77" s="28">
        <v>10</v>
      </c>
      <c r="O77" s="121"/>
      <c r="Q77" s="122"/>
      <c r="R77" s="116" t="s">
        <v>136</v>
      </c>
      <c r="S77" s="117"/>
      <c r="T77" s="7"/>
    </row>
    <row r="78" spans="1:20" ht="22.5" customHeight="1">
      <c r="A78" s="130" t="s">
        <v>137</v>
      </c>
      <c r="B78" s="119"/>
      <c r="C78" s="30">
        <v>141429</v>
      </c>
      <c r="D78" s="31">
        <v>53756</v>
      </c>
      <c r="E78" s="32"/>
      <c r="F78" s="33">
        <v>7516</v>
      </c>
      <c r="G78" s="31">
        <v>6230</v>
      </c>
      <c r="H78" s="34">
        <v>2020</v>
      </c>
      <c r="I78" s="32"/>
      <c r="J78" s="33">
        <v>87990</v>
      </c>
      <c r="K78" s="26">
        <f t="shared" si="3"/>
        <v>62.21496298496065</v>
      </c>
      <c r="L78" s="27">
        <v>3688</v>
      </c>
      <c r="M78" s="28">
        <v>69</v>
      </c>
      <c r="N78" s="28">
        <v>16</v>
      </c>
      <c r="O78" s="29">
        <f>C78/Q78</f>
        <v>4.7499244332493706</v>
      </c>
      <c r="Q78" s="110">
        <v>29775</v>
      </c>
      <c r="R78" s="116" t="s">
        <v>138</v>
      </c>
      <c r="S78" s="117"/>
      <c r="T78" s="7"/>
    </row>
    <row r="79" spans="1:20" ht="22.5" customHeight="1">
      <c r="A79" s="151" t="s">
        <v>139</v>
      </c>
      <c r="B79" s="160"/>
      <c r="C79" s="30">
        <v>198097</v>
      </c>
      <c r="D79" s="31">
        <v>53664</v>
      </c>
      <c r="E79" s="32">
        <v>1228</v>
      </c>
      <c r="F79" s="33">
        <v>12309</v>
      </c>
      <c r="G79" s="31">
        <v>9197</v>
      </c>
      <c r="H79" s="34">
        <v>4140</v>
      </c>
      <c r="I79" s="32">
        <v>189</v>
      </c>
      <c r="J79" s="33">
        <v>150910</v>
      </c>
      <c r="K79" s="26">
        <f t="shared" si="3"/>
        <v>76.17985128497655</v>
      </c>
      <c r="L79" s="27">
        <v>2961</v>
      </c>
      <c r="M79" s="28">
        <v>156</v>
      </c>
      <c r="N79" s="28">
        <v>17</v>
      </c>
      <c r="O79" s="120">
        <f>(C79+C80+C81+C82+C83)/Q79</f>
        <v>4.0481243571173664</v>
      </c>
      <c r="Q79" s="122">
        <v>95274</v>
      </c>
      <c r="R79" s="116" t="s">
        <v>140</v>
      </c>
      <c r="S79" s="117"/>
      <c r="T79" s="7"/>
    </row>
    <row r="80" spans="1:20" ht="22.5" customHeight="1">
      <c r="A80" s="58"/>
      <c r="B80" s="59" t="s">
        <v>141</v>
      </c>
      <c r="C80" s="30">
        <v>79458</v>
      </c>
      <c r="D80" s="31">
        <v>24046</v>
      </c>
      <c r="E80" s="32">
        <v>392</v>
      </c>
      <c r="F80" s="33">
        <v>3421</v>
      </c>
      <c r="G80" s="31">
        <v>2715</v>
      </c>
      <c r="H80" s="34">
        <v>761</v>
      </c>
      <c r="I80" s="32">
        <v>4</v>
      </c>
      <c r="J80" s="33">
        <v>69718</v>
      </c>
      <c r="K80" s="26">
        <f t="shared" si="3"/>
        <v>87.741951722922806</v>
      </c>
      <c r="L80" s="27">
        <v>417</v>
      </c>
      <c r="M80" s="28">
        <v>53</v>
      </c>
      <c r="N80" s="28">
        <v>12</v>
      </c>
      <c r="O80" s="153"/>
      <c r="Q80" s="122"/>
      <c r="R80" s="60"/>
      <c r="S80" s="56" t="s">
        <v>141</v>
      </c>
      <c r="T80" s="7"/>
    </row>
    <row r="81" spans="1:20" ht="22.5" customHeight="1">
      <c r="A81" s="58"/>
      <c r="B81" s="59" t="s">
        <v>142</v>
      </c>
      <c r="C81" s="30">
        <v>33622</v>
      </c>
      <c r="D81" s="31">
        <v>13443</v>
      </c>
      <c r="E81" s="32">
        <v>80</v>
      </c>
      <c r="F81" s="33">
        <v>5637</v>
      </c>
      <c r="G81" s="31">
        <v>5463</v>
      </c>
      <c r="H81" s="34">
        <v>3988</v>
      </c>
      <c r="I81" s="32">
        <v>2</v>
      </c>
      <c r="J81" s="33">
        <v>13962</v>
      </c>
      <c r="K81" s="26">
        <f t="shared" si="3"/>
        <v>41.526381535899112</v>
      </c>
      <c r="L81" s="27">
        <v>2607</v>
      </c>
      <c r="M81" s="28">
        <v>20</v>
      </c>
      <c r="N81" s="28">
        <v>7</v>
      </c>
      <c r="O81" s="153"/>
      <c r="Q81" s="122"/>
      <c r="R81" s="60"/>
      <c r="S81" s="56" t="s">
        <v>142</v>
      </c>
      <c r="T81" s="7"/>
    </row>
    <row r="82" spans="1:20" ht="22.5" customHeight="1">
      <c r="A82" s="58"/>
      <c r="B82" s="59" t="s">
        <v>143</v>
      </c>
      <c r="C82" s="30">
        <v>27834</v>
      </c>
      <c r="D82" s="31">
        <v>10384</v>
      </c>
      <c r="E82" s="32">
        <v>0</v>
      </c>
      <c r="F82" s="33">
        <v>6340</v>
      </c>
      <c r="G82" s="31">
        <v>6154</v>
      </c>
      <c r="H82" s="34">
        <v>3464</v>
      </c>
      <c r="I82" s="32">
        <v>0</v>
      </c>
      <c r="J82" s="33">
        <v>25779</v>
      </c>
      <c r="K82" s="26">
        <f t="shared" si="3"/>
        <v>92.616943306747146</v>
      </c>
      <c r="L82" s="27">
        <v>2905</v>
      </c>
      <c r="M82" s="28">
        <v>22</v>
      </c>
      <c r="N82" s="28">
        <v>3</v>
      </c>
      <c r="O82" s="153"/>
      <c r="Q82" s="122"/>
      <c r="R82" s="60"/>
      <c r="S82" s="56" t="s">
        <v>143</v>
      </c>
      <c r="T82" s="7"/>
    </row>
    <row r="83" spans="1:20" ht="22.5" customHeight="1">
      <c r="A83" s="61"/>
      <c r="B83" s="62" t="s">
        <v>144</v>
      </c>
      <c r="C83" s="30">
        <v>46670</v>
      </c>
      <c r="D83" s="31">
        <v>13118</v>
      </c>
      <c r="E83" s="32">
        <v>124</v>
      </c>
      <c r="F83" s="33">
        <v>1254</v>
      </c>
      <c r="G83" s="31">
        <v>953</v>
      </c>
      <c r="H83" s="34">
        <v>360</v>
      </c>
      <c r="I83" s="32">
        <v>2</v>
      </c>
      <c r="J83" s="33">
        <v>42388</v>
      </c>
      <c r="K83" s="26">
        <f t="shared" si="3"/>
        <v>90.824941075637454</v>
      </c>
      <c r="L83" s="27">
        <v>539</v>
      </c>
      <c r="M83" s="28">
        <v>32</v>
      </c>
      <c r="N83" s="28">
        <v>7</v>
      </c>
      <c r="O83" s="121"/>
      <c r="Q83" s="122"/>
      <c r="R83" s="60"/>
      <c r="S83" s="56" t="s">
        <v>144</v>
      </c>
      <c r="T83" s="7"/>
    </row>
    <row r="84" spans="1:20" ht="22.5" customHeight="1">
      <c r="A84" s="118" t="s">
        <v>209</v>
      </c>
      <c r="B84" s="155"/>
      <c r="C84" s="30">
        <v>30164</v>
      </c>
      <c r="D84" s="31">
        <v>5084</v>
      </c>
      <c r="E84" s="32">
        <v>0</v>
      </c>
      <c r="F84" s="33">
        <v>2701</v>
      </c>
      <c r="G84" s="31">
        <v>1657</v>
      </c>
      <c r="H84" s="34">
        <v>427</v>
      </c>
      <c r="I84" s="32">
        <v>0</v>
      </c>
      <c r="J84" s="33">
        <v>30164</v>
      </c>
      <c r="K84" s="26">
        <f>J84/C84*100</f>
        <v>100</v>
      </c>
      <c r="L84" s="27">
        <v>1</v>
      </c>
      <c r="M84" s="28">
        <v>30</v>
      </c>
      <c r="N84" s="28">
        <v>8</v>
      </c>
      <c r="O84" s="29">
        <f>C84/Q84</f>
        <v>6.5531175320443191</v>
      </c>
      <c r="Q84" s="110">
        <v>4603</v>
      </c>
      <c r="R84" s="123" t="s">
        <v>209</v>
      </c>
      <c r="S84" s="117"/>
      <c r="T84" s="7"/>
    </row>
    <row r="85" spans="1:20" ht="22.5" customHeight="1">
      <c r="A85" s="118" t="s">
        <v>145</v>
      </c>
      <c r="B85" s="155"/>
      <c r="C85" s="30">
        <v>91119</v>
      </c>
      <c r="D85" s="31">
        <v>25362</v>
      </c>
      <c r="E85" s="32">
        <v>100</v>
      </c>
      <c r="F85" s="33">
        <v>2846</v>
      </c>
      <c r="G85" s="31">
        <v>1962</v>
      </c>
      <c r="H85" s="34">
        <v>1079</v>
      </c>
      <c r="I85" s="32">
        <v>0</v>
      </c>
      <c r="J85" s="33">
        <v>83752</v>
      </c>
      <c r="K85" s="26">
        <f t="shared" si="3"/>
        <v>91.9149683381073</v>
      </c>
      <c r="L85" s="27">
        <v>1242</v>
      </c>
      <c r="M85" s="28">
        <v>114</v>
      </c>
      <c r="N85" s="28">
        <v>12</v>
      </c>
      <c r="O85" s="29">
        <f>C85/Q85</f>
        <v>8.1479924885987653</v>
      </c>
      <c r="Q85" s="110">
        <v>11183</v>
      </c>
      <c r="R85" s="123" t="s">
        <v>146</v>
      </c>
      <c r="S85" s="117"/>
      <c r="T85" s="7"/>
    </row>
    <row r="86" spans="1:20" ht="22.5" customHeight="1">
      <c r="A86" s="165" t="s">
        <v>147</v>
      </c>
      <c r="B86" s="166"/>
      <c r="C86" s="30">
        <v>83786</v>
      </c>
      <c r="D86" s="31">
        <v>19929</v>
      </c>
      <c r="E86" s="32">
        <v>929</v>
      </c>
      <c r="F86" s="33">
        <v>5188</v>
      </c>
      <c r="G86" s="31">
        <v>4543</v>
      </c>
      <c r="H86" s="34">
        <v>881</v>
      </c>
      <c r="I86" s="32">
        <v>8</v>
      </c>
      <c r="J86" s="33">
        <v>80000</v>
      </c>
      <c r="K86" s="26">
        <f t="shared" si="3"/>
        <v>95.481345332155726</v>
      </c>
      <c r="L86" s="27">
        <v>1941</v>
      </c>
      <c r="M86" s="28">
        <v>97</v>
      </c>
      <c r="N86" s="28">
        <v>12</v>
      </c>
      <c r="O86" s="120">
        <f>(C86+C87)/Q86</f>
        <v>6.5678661936137859</v>
      </c>
      <c r="Q86" s="122">
        <v>19730</v>
      </c>
      <c r="R86" s="123" t="s">
        <v>148</v>
      </c>
      <c r="S86" s="117"/>
      <c r="T86" s="7"/>
    </row>
    <row r="87" spans="1:20" ht="22.5" customHeight="1">
      <c r="A87" s="167" t="s">
        <v>149</v>
      </c>
      <c r="B87" s="168"/>
      <c r="C87" s="30">
        <v>45798</v>
      </c>
      <c r="D87" s="31">
        <v>0</v>
      </c>
      <c r="E87" s="32">
        <v>1891</v>
      </c>
      <c r="F87" s="33">
        <v>111</v>
      </c>
      <c r="G87" s="31">
        <v>111</v>
      </c>
      <c r="H87" s="34">
        <v>0</v>
      </c>
      <c r="I87" s="32">
        <v>0</v>
      </c>
      <c r="J87" s="33">
        <v>35000</v>
      </c>
      <c r="K87" s="26">
        <f>J87/C87*100</f>
        <v>76.422551203109307</v>
      </c>
      <c r="L87" s="27"/>
      <c r="M87" s="28"/>
      <c r="N87" s="28"/>
      <c r="O87" s="121"/>
      <c r="Q87" s="122"/>
      <c r="R87" s="123" t="s">
        <v>148</v>
      </c>
      <c r="S87" s="117"/>
      <c r="T87" s="7"/>
    </row>
    <row r="88" spans="1:20" ht="22.5" customHeight="1">
      <c r="A88" s="170" t="s">
        <v>150</v>
      </c>
      <c r="B88" s="171"/>
      <c r="C88" s="30">
        <v>84101</v>
      </c>
      <c r="D88" s="31">
        <v>19692</v>
      </c>
      <c r="E88" s="32">
        <v>323</v>
      </c>
      <c r="F88" s="33">
        <v>4650</v>
      </c>
      <c r="G88" s="31">
        <v>4164</v>
      </c>
      <c r="H88" s="34">
        <v>761</v>
      </c>
      <c r="I88" s="32">
        <v>0</v>
      </c>
      <c r="J88" s="33">
        <v>44431</v>
      </c>
      <c r="K88" s="26">
        <f t="shared" si="3"/>
        <v>52.830525201840636</v>
      </c>
      <c r="L88" s="27">
        <v>2162</v>
      </c>
      <c r="M88" s="28">
        <v>87</v>
      </c>
      <c r="N88" s="28">
        <v>7</v>
      </c>
      <c r="O88" s="29">
        <f>C88/Q88</f>
        <v>5.5888490164805953</v>
      </c>
      <c r="Q88" s="110">
        <v>15048</v>
      </c>
      <c r="R88" s="123" t="s">
        <v>151</v>
      </c>
      <c r="S88" s="117"/>
      <c r="T88" s="7"/>
    </row>
    <row r="89" spans="1:20" ht="22.5" customHeight="1">
      <c r="A89" s="167" t="s">
        <v>152</v>
      </c>
      <c r="B89" s="168"/>
      <c r="C89" s="30">
        <v>113156</v>
      </c>
      <c r="D89" s="31">
        <v>25767</v>
      </c>
      <c r="E89" s="32">
        <v>323</v>
      </c>
      <c r="F89" s="33">
        <v>4900</v>
      </c>
      <c r="G89" s="31">
        <v>3731</v>
      </c>
      <c r="H89" s="34">
        <v>1125</v>
      </c>
      <c r="I89" s="32">
        <v>6</v>
      </c>
      <c r="J89" s="33">
        <v>82709</v>
      </c>
      <c r="K89" s="26">
        <f t="shared" si="3"/>
        <v>73.09289829969245</v>
      </c>
      <c r="L89" s="27">
        <v>3973</v>
      </c>
      <c r="M89" s="28">
        <v>70</v>
      </c>
      <c r="N89" s="28">
        <v>8</v>
      </c>
      <c r="O89" s="29">
        <f>C89/Q89</f>
        <v>5.5965181265146642</v>
      </c>
      <c r="Q89" s="110">
        <v>20219</v>
      </c>
      <c r="R89" s="123" t="s">
        <v>153</v>
      </c>
      <c r="S89" s="117"/>
      <c r="T89" s="7"/>
    </row>
    <row r="90" spans="1:20" ht="22.5" customHeight="1">
      <c r="A90" s="167" t="s">
        <v>154</v>
      </c>
      <c r="B90" s="168"/>
      <c r="C90" s="30">
        <v>145213</v>
      </c>
      <c r="D90" s="31">
        <v>33701</v>
      </c>
      <c r="E90" s="32">
        <v>353</v>
      </c>
      <c r="F90" s="33">
        <v>4052</v>
      </c>
      <c r="G90" s="31">
        <v>3389</v>
      </c>
      <c r="H90" s="34">
        <v>1046</v>
      </c>
      <c r="I90" s="32"/>
      <c r="J90" s="33">
        <v>87104</v>
      </c>
      <c r="K90" s="26">
        <f t="shared" si="3"/>
        <v>59.983610282825914</v>
      </c>
      <c r="L90" s="27">
        <v>1541</v>
      </c>
      <c r="M90" s="28">
        <v>134</v>
      </c>
      <c r="N90" s="28">
        <v>11</v>
      </c>
      <c r="O90" s="29">
        <f>C90/Q90</f>
        <v>9.8416130125381223</v>
      </c>
      <c r="Q90" s="110">
        <v>14755</v>
      </c>
      <c r="R90" s="123" t="s">
        <v>154</v>
      </c>
      <c r="S90" s="117"/>
      <c r="T90" s="7"/>
    </row>
    <row r="91" spans="1:20" ht="22.5" customHeight="1">
      <c r="A91" s="163" t="s">
        <v>155</v>
      </c>
      <c r="B91" s="169"/>
      <c r="C91" s="30">
        <v>62957</v>
      </c>
      <c r="D91" s="31">
        <v>22649</v>
      </c>
      <c r="E91" s="32"/>
      <c r="F91" s="33">
        <v>2578</v>
      </c>
      <c r="G91" s="31">
        <v>2353</v>
      </c>
      <c r="H91" s="34"/>
      <c r="I91" s="32"/>
      <c r="J91" s="33">
        <v>45962</v>
      </c>
      <c r="K91" s="26">
        <f t="shared" si="3"/>
        <v>73.005384627602965</v>
      </c>
      <c r="L91" s="27">
        <v>2286</v>
      </c>
      <c r="M91" s="28">
        <v>80</v>
      </c>
      <c r="N91" s="28">
        <v>10</v>
      </c>
      <c r="O91" s="120">
        <f>(C91+C92)/Q91</f>
        <v>4.2651170014495756</v>
      </c>
      <c r="Q91" s="172">
        <v>19316</v>
      </c>
      <c r="R91" s="116" t="s">
        <v>156</v>
      </c>
      <c r="S91" s="116"/>
      <c r="T91" s="7"/>
    </row>
    <row r="92" spans="1:20" ht="22.5" customHeight="1">
      <c r="A92" s="163" t="s">
        <v>157</v>
      </c>
      <c r="B92" s="169"/>
      <c r="C92" s="30">
        <v>19428</v>
      </c>
      <c r="D92" s="31">
        <v>6173</v>
      </c>
      <c r="E92" s="32"/>
      <c r="F92" s="33">
        <v>77</v>
      </c>
      <c r="G92" s="31">
        <v>71</v>
      </c>
      <c r="H92" s="34">
        <v>71</v>
      </c>
      <c r="I92" s="32"/>
      <c r="J92" s="33">
        <v>19428</v>
      </c>
      <c r="K92" s="26">
        <f t="shared" si="3"/>
        <v>100</v>
      </c>
      <c r="L92" s="27">
        <v>146</v>
      </c>
      <c r="M92" s="28">
        <v>37</v>
      </c>
      <c r="N92" s="28">
        <v>8</v>
      </c>
      <c r="O92" s="121" t="e">
        <f t="shared" ref="O92:O121" si="4">C92/Q92</f>
        <v>#DIV/0!</v>
      </c>
      <c r="Q92" s="172"/>
      <c r="R92" s="63"/>
      <c r="S92" s="37" t="s">
        <v>158</v>
      </c>
      <c r="T92" s="7"/>
    </row>
    <row r="93" spans="1:20" ht="22.5" customHeight="1">
      <c r="A93" s="167" t="s">
        <v>159</v>
      </c>
      <c r="B93" s="168"/>
      <c r="C93" s="30">
        <v>65307</v>
      </c>
      <c r="D93" s="31">
        <v>24522</v>
      </c>
      <c r="E93" s="32">
        <v>167</v>
      </c>
      <c r="F93" s="33">
        <v>3076</v>
      </c>
      <c r="G93" s="31">
        <v>2744</v>
      </c>
      <c r="H93" s="34">
        <v>928</v>
      </c>
      <c r="I93" s="32">
        <v>7</v>
      </c>
      <c r="J93" s="33">
        <v>54798</v>
      </c>
      <c r="K93" s="26">
        <f t="shared" si="3"/>
        <v>83.908309982084617</v>
      </c>
      <c r="L93" s="27">
        <v>3066</v>
      </c>
      <c r="M93" s="28">
        <v>74</v>
      </c>
      <c r="N93" s="28">
        <v>8</v>
      </c>
      <c r="O93" s="29">
        <f t="shared" si="4"/>
        <v>2.5709392961184157</v>
      </c>
      <c r="Q93" s="110">
        <v>25402</v>
      </c>
      <c r="R93" s="123" t="s">
        <v>159</v>
      </c>
      <c r="S93" s="117"/>
      <c r="T93" s="7"/>
    </row>
    <row r="94" spans="1:20" ht="22.5" customHeight="1">
      <c r="A94" s="167" t="s">
        <v>160</v>
      </c>
      <c r="B94" s="168"/>
      <c r="C94" s="30">
        <v>76167</v>
      </c>
      <c r="D94" s="31">
        <v>29549</v>
      </c>
      <c r="E94" s="32">
        <v>201</v>
      </c>
      <c r="F94" s="33">
        <v>1002</v>
      </c>
      <c r="G94" s="31">
        <v>869</v>
      </c>
      <c r="H94" s="34">
        <v>402</v>
      </c>
      <c r="I94" s="32"/>
      <c r="J94" s="33">
        <v>48912</v>
      </c>
      <c r="K94" s="26">
        <f t="shared" si="3"/>
        <v>64.216786797431951</v>
      </c>
      <c r="L94" s="27">
        <v>3129</v>
      </c>
      <c r="M94" s="28">
        <v>63</v>
      </c>
      <c r="N94" s="28">
        <v>6</v>
      </c>
      <c r="O94" s="29">
        <f t="shared" si="4"/>
        <v>8.1132296548785678</v>
      </c>
      <c r="Q94" s="110">
        <v>9388</v>
      </c>
      <c r="R94" s="123" t="s">
        <v>160</v>
      </c>
      <c r="S94" s="117"/>
      <c r="T94" s="7"/>
    </row>
    <row r="95" spans="1:20" ht="22.5" customHeight="1">
      <c r="A95" s="167" t="s">
        <v>161</v>
      </c>
      <c r="B95" s="168"/>
      <c r="C95" s="30">
        <v>114605</v>
      </c>
      <c r="D95" s="31">
        <v>36095</v>
      </c>
      <c r="E95" s="32">
        <v>174</v>
      </c>
      <c r="F95" s="33">
        <v>4694</v>
      </c>
      <c r="G95" s="31">
        <v>4274</v>
      </c>
      <c r="H95" s="34">
        <v>1134</v>
      </c>
      <c r="I95" s="32">
        <v>0</v>
      </c>
      <c r="J95" s="33">
        <v>69065</v>
      </c>
      <c r="K95" s="26">
        <f t="shared" si="3"/>
        <v>60.263513808298065</v>
      </c>
      <c r="L95" s="27">
        <v>761</v>
      </c>
      <c r="M95" s="28">
        <v>46</v>
      </c>
      <c r="N95" s="28">
        <v>4</v>
      </c>
      <c r="O95" s="29">
        <f t="shared" si="4"/>
        <v>8.715209125475285</v>
      </c>
      <c r="Q95" s="110">
        <v>13150</v>
      </c>
      <c r="R95" s="173" t="s">
        <v>161</v>
      </c>
      <c r="S95" s="174"/>
      <c r="T95" s="7"/>
    </row>
    <row r="96" spans="1:20" ht="22.5" customHeight="1">
      <c r="A96" s="167" t="s">
        <v>162</v>
      </c>
      <c r="B96" s="168"/>
      <c r="C96" s="30">
        <v>90968</v>
      </c>
      <c r="D96" s="31">
        <v>27635</v>
      </c>
      <c r="E96" s="32">
        <v>80</v>
      </c>
      <c r="F96" s="33">
        <v>3997</v>
      </c>
      <c r="G96" s="31">
        <v>3491</v>
      </c>
      <c r="H96" s="34">
        <v>1035</v>
      </c>
      <c r="I96" s="32">
        <v>0</v>
      </c>
      <c r="J96" s="33">
        <v>56696</v>
      </c>
      <c r="K96" s="26">
        <f t="shared" si="3"/>
        <v>62.325213261806347</v>
      </c>
      <c r="L96" s="27">
        <v>2717</v>
      </c>
      <c r="M96" s="28">
        <v>72</v>
      </c>
      <c r="N96" s="28">
        <v>6</v>
      </c>
      <c r="O96" s="29">
        <f t="shared" si="4"/>
        <v>7.0512363382683514</v>
      </c>
      <c r="Q96" s="110">
        <v>12901</v>
      </c>
      <c r="R96" s="123" t="s">
        <v>163</v>
      </c>
      <c r="S96" s="117"/>
      <c r="T96" s="7"/>
    </row>
    <row r="97" spans="1:20" ht="22.5" customHeight="1">
      <c r="A97" s="167" t="s">
        <v>164</v>
      </c>
      <c r="B97" s="168"/>
      <c r="C97" s="30">
        <v>110000</v>
      </c>
      <c r="D97" s="31">
        <v>39800</v>
      </c>
      <c r="E97" s="32">
        <v>160</v>
      </c>
      <c r="F97" s="33">
        <v>3125</v>
      </c>
      <c r="G97" s="31">
        <v>2904</v>
      </c>
      <c r="H97" s="34">
        <v>925</v>
      </c>
      <c r="I97" s="32">
        <v>10</v>
      </c>
      <c r="J97" s="33">
        <v>42000</v>
      </c>
      <c r="K97" s="26">
        <f t="shared" si="3"/>
        <v>38.181818181818187</v>
      </c>
      <c r="L97" s="27">
        <v>900</v>
      </c>
      <c r="M97" s="28">
        <v>51</v>
      </c>
      <c r="N97" s="28">
        <v>4</v>
      </c>
      <c r="O97" s="29">
        <f t="shared" si="4"/>
        <v>22.335025380710661</v>
      </c>
      <c r="Q97" s="110">
        <v>4925</v>
      </c>
      <c r="R97" s="123" t="s">
        <v>165</v>
      </c>
      <c r="S97" s="117"/>
      <c r="T97" s="7"/>
    </row>
    <row r="98" spans="1:20" ht="22.5" customHeight="1">
      <c r="A98" s="167" t="s">
        <v>166</v>
      </c>
      <c r="B98" s="168"/>
      <c r="C98" s="30">
        <v>68541</v>
      </c>
      <c r="D98" s="31">
        <v>27005</v>
      </c>
      <c r="E98" s="32"/>
      <c r="F98" s="33">
        <v>2272</v>
      </c>
      <c r="G98" s="31">
        <v>1951</v>
      </c>
      <c r="H98" s="34">
        <v>694</v>
      </c>
      <c r="I98" s="32"/>
      <c r="J98" s="33">
        <v>41020</v>
      </c>
      <c r="K98" s="26">
        <f t="shared" si="3"/>
        <v>59.84739061291782</v>
      </c>
      <c r="L98" s="27">
        <v>1074</v>
      </c>
      <c r="M98" s="28">
        <v>43</v>
      </c>
      <c r="N98" s="28">
        <v>7</v>
      </c>
      <c r="O98" s="29">
        <f t="shared" si="4"/>
        <v>6.8996376082142135</v>
      </c>
      <c r="Q98" s="110">
        <v>9934</v>
      </c>
      <c r="R98" s="123" t="s">
        <v>167</v>
      </c>
      <c r="S98" s="117"/>
      <c r="T98" s="7"/>
    </row>
    <row r="99" spans="1:20" ht="22.5" customHeight="1">
      <c r="A99" s="167" t="s">
        <v>168</v>
      </c>
      <c r="B99" s="168"/>
      <c r="C99" s="64">
        <v>114881</v>
      </c>
      <c r="D99" s="65">
        <v>28308</v>
      </c>
      <c r="E99" s="66">
        <v>21</v>
      </c>
      <c r="F99" s="67">
        <v>2467</v>
      </c>
      <c r="G99" s="65">
        <v>2197</v>
      </c>
      <c r="H99" s="68">
        <v>1031</v>
      </c>
      <c r="I99" s="66">
        <v>2</v>
      </c>
      <c r="J99" s="64">
        <v>59373</v>
      </c>
      <c r="K99" s="26">
        <f t="shared" si="3"/>
        <v>51.6821754685283</v>
      </c>
      <c r="L99" s="69">
        <v>222</v>
      </c>
      <c r="M99" s="70">
        <v>46</v>
      </c>
      <c r="N99" s="70">
        <v>9</v>
      </c>
      <c r="O99" s="29">
        <f t="shared" si="4"/>
        <v>7.8390310474240872</v>
      </c>
      <c r="Q99" s="110">
        <v>14655</v>
      </c>
      <c r="R99" s="123" t="s">
        <v>169</v>
      </c>
      <c r="S99" s="117"/>
      <c r="T99" s="7"/>
    </row>
    <row r="100" spans="1:20" ht="22.5" customHeight="1">
      <c r="A100" s="167" t="s">
        <v>170</v>
      </c>
      <c r="B100" s="168"/>
      <c r="C100" s="30">
        <v>96261</v>
      </c>
      <c r="D100" s="31">
        <v>20908</v>
      </c>
      <c r="E100" s="71">
        <v>270</v>
      </c>
      <c r="F100" s="30">
        <v>2056</v>
      </c>
      <c r="G100" s="31">
        <v>1527</v>
      </c>
      <c r="H100" s="33">
        <v>337</v>
      </c>
      <c r="I100" s="32">
        <v>0</v>
      </c>
      <c r="J100" s="30">
        <v>58140</v>
      </c>
      <c r="K100" s="26">
        <f t="shared" si="3"/>
        <v>60.398292143235579</v>
      </c>
      <c r="L100" s="72">
        <v>304</v>
      </c>
      <c r="M100" s="28">
        <v>62</v>
      </c>
      <c r="N100" s="28">
        <v>13</v>
      </c>
      <c r="O100" s="29">
        <f t="shared" si="4"/>
        <v>8.970366228683254</v>
      </c>
      <c r="Q100" s="110">
        <v>10731</v>
      </c>
      <c r="R100" s="123" t="s">
        <v>171</v>
      </c>
      <c r="S100" s="117"/>
      <c r="T100" s="7"/>
    </row>
    <row r="101" spans="1:20" ht="22.5" customHeight="1">
      <c r="A101" s="167" t="s">
        <v>172</v>
      </c>
      <c r="B101" s="175"/>
      <c r="C101" s="73">
        <v>93627</v>
      </c>
      <c r="D101" s="74">
        <v>29120</v>
      </c>
      <c r="E101" s="75">
        <v>2000</v>
      </c>
      <c r="F101" s="76">
        <v>3263</v>
      </c>
      <c r="G101" s="74">
        <v>2983</v>
      </c>
      <c r="H101" s="77">
        <v>1011</v>
      </c>
      <c r="I101" s="75"/>
      <c r="J101" s="73">
        <v>47943</v>
      </c>
      <c r="K101" s="26">
        <f t="shared" si="3"/>
        <v>51.206382774199753</v>
      </c>
      <c r="L101" s="78">
        <v>426</v>
      </c>
      <c r="M101" s="79">
        <v>25</v>
      </c>
      <c r="N101" s="79">
        <v>7</v>
      </c>
      <c r="O101" s="29">
        <f t="shared" si="4"/>
        <v>7.4997596924062799</v>
      </c>
      <c r="Q101" s="110">
        <v>12484</v>
      </c>
      <c r="R101" s="123" t="s">
        <v>173</v>
      </c>
      <c r="S101" s="117"/>
      <c r="T101" s="7"/>
    </row>
    <row r="102" spans="1:20" ht="22.5" customHeight="1">
      <c r="A102" s="167" t="s">
        <v>174</v>
      </c>
      <c r="B102" s="168"/>
      <c r="C102" s="30">
        <v>60000</v>
      </c>
      <c r="D102" s="31">
        <v>12000</v>
      </c>
      <c r="E102" s="32">
        <v>0</v>
      </c>
      <c r="F102" s="33">
        <v>2391</v>
      </c>
      <c r="G102" s="31">
        <v>2352</v>
      </c>
      <c r="H102" s="34">
        <v>353</v>
      </c>
      <c r="I102" s="32">
        <v>0</v>
      </c>
      <c r="J102" s="30">
        <v>60000</v>
      </c>
      <c r="K102" s="26">
        <f t="shared" si="3"/>
        <v>100</v>
      </c>
      <c r="L102" s="27">
        <v>256</v>
      </c>
      <c r="M102" s="28">
        <v>52</v>
      </c>
      <c r="N102" s="28">
        <v>4</v>
      </c>
      <c r="O102" s="29">
        <f t="shared" si="4"/>
        <v>15.612802498048399</v>
      </c>
      <c r="Q102" s="110">
        <v>3843</v>
      </c>
      <c r="R102" s="123" t="s">
        <v>174</v>
      </c>
      <c r="S102" s="117"/>
      <c r="T102" s="7"/>
    </row>
    <row r="103" spans="1:20" ht="22.5" customHeight="1">
      <c r="A103" s="167" t="s">
        <v>175</v>
      </c>
      <c r="B103" s="168"/>
      <c r="C103" s="30">
        <v>43429</v>
      </c>
      <c r="D103" s="31">
        <v>11186</v>
      </c>
      <c r="E103" s="32">
        <v>2723</v>
      </c>
      <c r="F103" s="33">
        <v>1590</v>
      </c>
      <c r="G103" s="31">
        <v>1567</v>
      </c>
      <c r="H103" s="34">
        <v>251</v>
      </c>
      <c r="I103" s="32">
        <v>59</v>
      </c>
      <c r="J103" s="30">
        <v>26484</v>
      </c>
      <c r="K103" s="26">
        <f t="shared" si="3"/>
        <v>60.982292937898642</v>
      </c>
      <c r="L103" s="27">
        <v>2</v>
      </c>
      <c r="M103" s="28">
        <v>45</v>
      </c>
      <c r="N103" s="28">
        <v>4</v>
      </c>
      <c r="O103" s="29">
        <f t="shared" si="4"/>
        <v>14.068351149983803</v>
      </c>
      <c r="Q103" s="110">
        <v>3087</v>
      </c>
      <c r="R103" s="123" t="s">
        <v>175</v>
      </c>
      <c r="S103" s="117"/>
      <c r="T103" s="7"/>
    </row>
    <row r="104" spans="1:20" ht="22.5" customHeight="1">
      <c r="A104" s="167" t="s">
        <v>176</v>
      </c>
      <c r="B104" s="168"/>
      <c r="C104" s="30">
        <v>34821</v>
      </c>
      <c r="D104" s="31">
        <v>8659</v>
      </c>
      <c r="E104" s="32">
        <v>0</v>
      </c>
      <c r="F104" s="33">
        <v>2194</v>
      </c>
      <c r="G104" s="31">
        <v>1708</v>
      </c>
      <c r="H104" s="34">
        <v>420</v>
      </c>
      <c r="I104" s="32">
        <v>0</v>
      </c>
      <c r="J104" s="33">
        <v>34821</v>
      </c>
      <c r="K104" s="26">
        <f t="shared" si="3"/>
        <v>100</v>
      </c>
      <c r="L104" s="27">
        <v>0</v>
      </c>
      <c r="M104" s="28">
        <v>20</v>
      </c>
      <c r="N104" s="28">
        <v>6</v>
      </c>
      <c r="O104" s="29">
        <f t="shared" si="4"/>
        <v>34.510406342913775</v>
      </c>
      <c r="Q104" s="110">
        <v>1009</v>
      </c>
      <c r="R104" s="123" t="s">
        <v>177</v>
      </c>
      <c r="S104" s="117"/>
      <c r="T104" s="7"/>
    </row>
    <row r="105" spans="1:20" ht="22.5" customHeight="1">
      <c r="A105" s="176" t="s">
        <v>178</v>
      </c>
      <c r="B105" s="164"/>
      <c r="C105" s="30">
        <v>41101</v>
      </c>
      <c r="D105" s="31">
        <v>13279</v>
      </c>
      <c r="E105" s="32">
        <v>106</v>
      </c>
      <c r="F105" s="33">
        <v>1424</v>
      </c>
      <c r="G105" s="31">
        <v>1137</v>
      </c>
      <c r="H105" s="34">
        <v>461</v>
      </c>
      <c r="I105" s="32">
        <v>15</v>
      </c>
      <c r="J105" s="33">
        <v>40932</v>
      </c>
      <c r="K105" s="26">
        <f t="shared" si="3"/>
        <v>99.5888177903214</v>
      </c>
      <c r="L105" s="27">
        <v>33</v>
      </c>
      <c r="M105" s="28">
        <v>28</v>
      </c>
      <c r="N105" s="28">
        <v>5</v>
      </c>
      <c r="O105" s="29">
        <f t="shared" si="4"/>
        <v>9.4506783168544501</v>
      </c>
      <c r="Q105" s="110">
        <v>4349</v>
      </c>
      <c r="R105" s="116" t="s">
        <v>179</v>
      </c>
      <c r="S105" s="117"/>
      <c r="T105" s="7"/>
    </row>
    <row r="106" spans="1:20" ht="22.5" customHeight="1">
      <c r="A106" s="176" t="s">
        <v>180</v>
      </c>
      <c r="B106" s="164"/>
      <c r="C106" s="30">
        <v>89764</v>
      </c>
      <c r="D106" s="31">
        <v>27397</v>
      </c>
      <c r="E106" s="32">
        <v>183</v>
      </c>
      <c r="F106" s="33">
        <v>3707</v>
      </c>
      <c r="G106" s="31">
        <v>2721</v>
      </c>
      <c r="H106" s="34">
        <v>956</v>
      </c>
      <c r="I106" s="32">
        <v>5</v>
      </c>
      <c r="J106" s="33">
        <v>63898</v>
      </c>
      <c r="K106" s="26">
        <f t="shared" si="3"/>
        <v>71.184439196114255</v>
      </c>
      <c r="L106" s="27">
        <v>1764</v>
      </c>
      <c r="M106" s="28">
        <v>103</v>
      </c>
      <c r="N106" s="28">
        <v>8</v>
      </c>
      <c r="O106" s="29">
        <f t="shared" si="4"/>
        <v>12.058570660934981</v>
      </c>
      <c r="Q106" s="110">
        <v>7444</v>
      </c>
      <c r="R106" s="116" t="s">
        <v>180</v>
      </c>
      <c r="S106" s="117"/>
      <c r="T106" s="7"/>
    </row>
    <row r="107" spans="1:20" ht="22.5" customHeight="1">
      <c r="A107" s="176" t="s">
        <v>181</v>
      </c>
      <c r="B107" s="164"/>
      <c r="C107" s="30">
        <v>87097</v>
      </c>
      <c r="D107" s="31">
        <v>40116</v>
      </c>
      <c r="E107" s="32">
        <v>191</v>
      </c>
      <c r="F107" s="33">
        <v>4110</v>
      </c>
      <c r="G107" s="31">
        <v>3939</v>
      </c>
      <c r="H107" s="34">
        <v>1835</v>
      </c>
      <c r="I107" s="32">
        <v>1</v>
      </c>
      <c r="J107" s="33">
        <v>72299</v>
      </c>
      <c r="K107" s="26">
        <f t="shared" si="3"/>
        <v>83.009747752505831</v>
      </c>
      <c r="L107" s="27">
        <v>3461</v>
      </c>
      <c r="M107" s="28">
        <v>67</v>
      </c>
      <c r="N107" s="28">
        <v>9</v>
      </c>
      <c r="O107" s="29">
        <f t="shared" si="4"/>
        <v>5.7657222295776513</v>
      </c>
      <c r="Q107" s="110">
        <v>15106</v>
      </c>
      <c r="R107" s="116" t="s">
        <v>182</v>
      </c>
      <c r="S107" s="117"/>
      <c r="T107" s="7"/>
    </row>
    <row r="108" spans="1:20" ht="22.5" customHeight="1">
      <c r="A108" s="176" t="s">
        <v>183</v>
      </c>
      <c r="B108" s="164"/>
      <c r="C108" s="30">
        <v>63604</v>
      </c>
      <c r="D108" s="31">
        <v>23608</v>
      </c>
      <c r="E108" s="32">
        <v>10</v>
      </c>
      <c r="F108" s="33">
        <v>2102</v>
      </c>
      <c r="G108" s="31">
        <v>2003</v>
      </c>
      <c r="H108" s="34">
        <v>866</v>
      </c>
      <c r="I108" s="32">
        <v>0</v>
      </c>
      <c r="J108" s="33">
        <v>63604</v>
      </c>
      <c r="K108" s="26">
        <f t="shared" si="3"/>
        <v>100</v>
      </c>
      <c r="L108" s="27">
        <v>230</v>
      </c>
      <c r="M108" s="28">
        <v>47</v>
      </c>
      <c r="N108" s="28">
        <v>7</v>
      </c>
      <c r="O108" s="29">
        <f t="shared" si="4"/>
        <v>13.195850622406638</v>
      </c>
      <c r="Q108" s="110">
        <v>4820</v>
      </c>
      <c r="R108" s="116" t="s">
        <v>183</v>
      </c>
      <c r="S108" s="117"/>
      <c r="T108" s="7"/>
    </row>
    <row r="109" spans="1:20" ht="22.5" customHeight="1">
      <c r="A109" s="176" t="s">
        <v>184</v>
      </c>
      <c r="B109" s="164"/>
      <c r="C109" s="30">
        <v>60935</v>
      </c>
      <c r="D109" s="31">
        <v>25067</v>
      </c>
      <c r="E109" s="32">
        <v>175</v>
      </c>
      <c r="F109" s="33">
        <v>1628</v>
      </c>
      <c r="G109" s="31">
        <v>1398</v>
      </c>
      <c r="H109" s="34">
        <v>606</v>
      </c>
      <c r="I109" s="32"/>
      <c r="J109" s="33">
        <v>55762</v>
      </c>
      <c r="K109" s="26">
        <f t="shared" si="3"/>
        <v>91.510626076967256</v>
      </c>
      <c r="L109" s="27">
        <v>979</v>
      </c>
      <c r="M109" s="28">
        <v>89</v>
      </c>
      <c r="N109" s="28">
        <v>10</v>
      </c>
      <c r="O109" s="29">
        <f t="shared" si="4"/>
        <v>6.8697857948139793</v>
      </c>
      <c r="Q109" s="110">
        <v>8870</v>
      </c>
      <c r="R109" s="116" t="s">
        <v>185</v>
      </c>
      <c r="S109" s="117"/>
      <c r="T109" s="7"/>
    </row>
    <row r="110" spans="1:20" ht="22.5" customHeight="1">
      <c r="A110" s="176" t="s">
        <v>210</v>
      </c>
      <c r="B110" s="164"/>
      <c r="C110" s="30">
        <v>54286</v>
      </c>
      <c r="D110" s="31">
        <v>21611</v>
      </c>
      <c r="E110" s="32"/>
      <c r="F110" s="33">
        <v>2208</v>
      </c>
      <c r="G110" s="31">
        <v>1922</v>
      </c>
      <c r="H110" s="34">
        <v>636</v>
      </c>
      <c r="I110" s="32">
        <v>0</v>
      </c>
      <c r="J110" s="33">
        <v>50879</v>
      </c>
      <c r="K110" s="26">
        <f>J110/C110*100</f>
        <v>93.723980400103159</v>
      </c>
      <c r="L110" s="27">
        <v>46</v>
      </c>
      <c r="M110" s="28">
        <v>52</v>
      </c>
      <c r="N110" s="28">
        <v>8</v>
      </c>
      <c r="O110" s="29">
        <f>C110/Q110</f>
        <v>8.2576817766960762</v>
      </c>
      <c r="Q110" s="110">
        <v>6574</v>
      </c>
      <c r="R110" s="116" t="s">
        <v>210</v>
      </c>
      <c r="S110" s="117"/>
      <c r="T110" s="7"/>
    </row>
    <row r="111" spans="1:20" ht="22.5" customHeight="1">
      <c r="A111" s="176" t="s">
        <v>186</v>
      </c>
      <c r="B111" s="164"/>
      <c r="C111" s="30">
        <v>6355</v>
      </c>
      <c r="D111" s="31"/>
      <c r="E111" s="32"/>
      <c r="F111" s="33">
        <v>71</v>
      </c>
      <c r="G111" s="31">
        <v>71</v>
      </c>
      <c r="H111" s="34"/>
      <c r="I111" s="71"/>
      <c r="J111" s="33">
        <v>6355</v>
      </c>
      <c r="K111" s="26">
        <f t="shared" si="3"/>
        <v>100</v>
      </c>
      <c r="L111" s="27"/>
      <c r="M111" s="28"/>
      <c r="N111" s="28"/>
      <c r="O111" s="29">
        <f t="shared" si="4"/>
        <v>6.7248677248677247</v>
      </c>
      <c r="Q111" s="110">
        <v>945</v>
      </c>
      <c r="R111" s="116" t="s">
        <v>187</v>
      </c>
      <c r="S111" s="117"/>
      <c r="T111" s="7"/>
    </row>
    <row r="112" spans="1:20" ht="22.5" customHeight="1">
      <c r="A112" s="176" t="s">
        <v>188</v>
      </c>
      <c r="B112" s="164"/>
      <c r="C112" s="30">
        <v>82711</v>
      </c>
      <c r="D112" s="31">
        <v>33614</v>
      </c>
      <c r="E112" s="32">
        <v>106</v>
      </c>
      <c r="F112" s="33">
        <v>3854</v>
      </c>
      <c r="G112" s="31">
        <v>3724</v>
      </c>
      <c r="H112" s="34">
        <v>1042</v>
      </c>
      <c r="I112" s="71">
        <v>0</v>
      </c>
      <c r="J112" s="33">
        <v>50842</v>
      </c>
      <c r="K112" s="26">
        <f t="shared" si="3"/>
        <v>61.469453881587697</v>
      </c>
      <c r="L112" s="27">
        <v>3144</v>
      </c>
      <c r="M112" s="28">
        <v>174</v>
      </c>
      <c r="N112" s="28">
        <v>9</v>
      </c>
      <c r="O112" s="29">
        <f t="shared" si="4"/>
        <v>21.148299667604192</v>
      </c>
      <c r="Q112" s="110">
        <v>3911</v>
      </c>
      <c r="R112" s="116" t="s">
        <v>189</v>
      </c>
      <c r="S112" s="117"/>
      <c r="T112" s="7"/>
    </row>
    <row r="113" spans="1:20" ht="22.5" customHeight="1">
      <c r="A113" s="176" t="s">
        <v>190</v>
      </c>
      <c r="B113" s="164"/>
      <c r="C113" s="30">
        <v>18430</v>
      </c>
      <c r="D113" s="31">
        <v>5870</v>
      </c>
      <c r="E113" s="32"/>
      <c r="F113" s="30">
        <v>144</v>
      </c>
      <c r="G113" s="31">
        <v>43</v>
      </c>
      <c r="H113" s="34">
        <v>34</v>
      </c>
      <c r="I113" s="80"/>
      <c r="J113" s="30">
        <v>18430</v>
      </c>
      <c r="K113" s="26">
        <f t="shared" si="3"/>
        <v>100</v>
      </c>
      <c r="L113" s="81"/>
      <c r="M113" s="82"/>
      <c r="N113" s="83"/>
      <c r="O113" s="29">
        <f t="shared" si="4"/>
        <v>13.89894419306184</v>
      </c>
      <c r="Q113" s="110">
        <v>1326</v>
      </c>
      <c r="R113" s="116" t="s">
        <v>191</v>
      </c>
      <c r="S113" s="117"/>
      <c r="T113" s="7"/>
    </row>
    <row r="114" spans="1:20" ht="22.5" customHeight="1">
      <c r="A114" s="165" t="s">
        <v>192</v>
      </c>
      <c r="B114" s="166"/>
      <c r="C114" s="73">
        <v>80187</v>
      </c>
      <c r="D114" s="74">
        <v>33694</v>
      </c>
      <c r="E114" s="75">
        <v>251</v>
      </c>
      <c r="F114" s="76">
        <v>2124</v>
      </c>
      <c r="G114" s="74">
        <v>1721</v>
      </c>
      <c r="H114" s="84">
        <v>819</v>
      </c>
      <c r="I114" s="85">
        <v>0</v>
      </c>
      <c r="J114" s="76">
        <v>61636</v>
      </c>
      <c r="K114" s="26">
        <f t="shared" si="3"/>
        <v>76.865327297442235</v>
      </c>
      <c r="L114" s="78">
        <v>1356</v>
      </c>
      <c r="M114" s="79">
        <v>35</v>
      </c>
      <c r="N114" s="28">
        <v>3</v>
      </c>
      <c r="O114" s="29">
        <f t="shared" si="4"/>
        <v>12.657774269928966</v>
      </c>
      <c r="Q114" s="110">
        <v>6335</v>
      </c>
      <c r="R114" s="123" t="s">
        <v>193</v>
      </c>
      <c r="S114" s="117"/>
      <c r="T114" s="7"/>
    </row>
    <row r="115" spans="1:20" ht="22.5" customHeight="1">
      <c r="A115" s="118" t="s">
        <v>194</v>
      </c>
      <c r="B115" s="155"/>
      <c r="C115" s="30">
        <v>59667</v>
      </c>
      <c r="D115" s="31">
        <v>27972</v>
      </c>
      <c r="E115" s="32">
        <v>0</v>
      </c>
      <c r="F115" s="33">
        <v>2654</v>
      </c>
      <c r="G115" s="31">
        <v>2468</v>
      </c>
      <c r="H115" s="34">
        <v>1087</v>
      </c>
      <c r="I115" s="32">
        <v>0</v>
      </c>
      <c r="J115" s="33">
        <v>44643</v>
      </c>
      <c r="K115" s="26">
        <f t="shared" si="3"/>
        <v>74.820252400824572</v>
      </c>
      <c r="L115" s="27">
        <v>9</v>
      </c>
      <c r="M115" s="28">
        <v>23</v>
      </c>
      <c r="N115" s="28">
        <v>5</v>
      </c>
      <c r="O115" s="29">
        <f t="shared" si="4"/>
        <v>9.1011287370347773</v>
      </c>
      <c r="Q115" s="110">
        <v>6556</v>
      </c>
      <c r="R115" s="123" t="s">
        <v>195</v>
      </c>
      <c r="S115" s="117"/>
      <c r="T115" s="7"/>
    </row>
    <row r="116" spans="1:20" ht="22.5" customHeight="1">
      <c r="A116" s="118" t="s">
        <v>196</v>
      </c>
      <c r="B116" s="155"/>
      <c r="C116" s="30">
        <v>27441</v>
      </c>
      <c r="D116" s="31">
        <v>9977</v>
      </c>
      <c r="E116" s="32">
        <v>50</v>
      </c>
      <c r="F116" s="33">
        <v>1773</v>
      </c>
      <c r="G116" s="31">
        <v>1460</v>
      </c>
      <c r="H116" s="34">
        <v>645</v>
      </c>
      <c r="I116" s="32"/>
      <c r="J116" s="33">
        <v>24114</v>
      </c>
      <c r="K116" s="26">
        <f t="shared" si="3"/>
        <v>87.875806275281505</v>
      </c>
      <c r="L116" s="27">
        <v>329</v>
      </c>
      <c r="M116" s="28">
        <v>25</v>
      </c>
      <c r="N116" s="28"/>
      <c r="O116" s="29">
        <f t="shared" si="4"/>
        <v>3.2918666026871399</v>
      </c>
      <c r="Q116" s="110">
        <v>8336</v>
      </c>
      <c r="R116" s="123" t="s">
        <v>197</v>
      </c>
      <c r="S116" s="117"/>
      <c r="T116" s="7"/>
    </row>
    <row r="117" spans="1:20" ht="22.5" customHeight="1">
      <c r="A117" s="176" t="s">
        <v>198</v>
      </c>
      <c r="B117" s="164"/>
      <c r="C117" s="30">
        <v>32676</v>
      </c>
      <c r="D117" s="31">
        <v>7949</v>
      </c>
      <c r="E117" s="32">
        <v>91</v>
      </c>
      <c r="F117" s="33">
        <v>869</v>
      </c>
      <c r="G117" s="31">
        <v>754</v>
      </c>
      <c r="H117" s="34">
        <v>220</v>
      </c>
      <c r="I117" s="32">
        <v>0</v>
      </c>
      <c r="J117" s="33">
        <v>22866</v>
      </c>
      <c r="K117" s="26">
        <f t="shared" si="3"/>
        <v>69.977965479250827</v>
      </c>
      <c r="L117" s="27">
        <v>417</v>
      </c>
      <c r="M117" s="28">
        <v>10</v>
      </c>
      <c r="N117" s="28">
        <v>5</v>
      </c>
      <c r="O117" s="29">
        <f t="shared" si="4"/>
        <v>7.3182530795072784</v>
      </c>
      <c r="Q117" s="110">
        <v>4465</v>
      </c>
      <c r="R117" s="116" t="s">
        <v>199</v>
      </c>
      <c r="S117" s="116"/>
      <c r="T117" s="7"/>
    </row>
    <row r="118" spans="1:20" ht="22.5" customHeight="1">
      <c r="A118" s="176" t="s">
        <v>200</v>
      </c>
      <c r="B118" s="164"/>
      <c r="C118" s="30">
        <v>27766</v>
      </c>
      <c r="D118" s="31">
        <v>8975</v>
      </c>
      <c r="E118" s="32">
        <v>10</v>
      </c>
      <c r="F118" s="33">
        <v>544</v>
      </c>
      <c r="G118" s="31">
        <v>490</v>
      </c>
      <c r="H118" s="34">
        <v>154</v>
      </c>
      <c r="I118" s="32">
        <v>0</v>
      </c>
      <c r="J118" s="33">
        <v>22608</v>
      </c>
      <c r="K118" s="26">
        <f t="shared" si="3"/>
        <v>81.423323489159401</v>
      </c>
      <c r="L118" s="27">
        <v>2730</v>
      </c>
      <c r="M118" s="28">
        <v>18</v>
      </c>
      <c r="N118" s="28">
        <v>2</v>
      </c>
      <c r="O118" s="29">
        <f t="shared" si="4"/>
        <v>6.138845898739774</v>
      </c>
      <c r="Q118" s="110">
        <v>4523</v>
      </c>
      <c r="R118" s="116" t="s">
        <v>201</v>
      </c>
      <c r="S118" s="117"/>
      <c r="T118" s="7"/>
    </row>
    <row r="119" spans="1:20" ht="22.5" customHeight="1">
      <c r="A119" s="176" t="s">
        <v>202</v>
      </c>
      <c r="B119" s="164"/>
      <c r="C119" s="30">
        <v>62971</v>
      </c>
      <c r="D119" s="31">
        <v>27160</v>
      </c>
      <c r="E119" s="32"/>
      <c r="F119" s="33">
        <v>4602</v>
      </c>
      <c r="G119" s="31">
        <v>1595</v>
      </c>
      <c r="H119" s="34">
        <v>515</v>
      </c>
      <c r="I119" s="32"/>
      <c r="J119" s="33">
        <v>53533</v>
      </c>
      <c r="K119" s="26">
        <f t="shared" si="3"/>
        <v>85.012148449286187</v>
      </c>
      <c r="L119" s="27">
        <v>492</v>
      </c>
      <c r="M119" s="28">
        <v>36</v>
      </c>
      <c r="N119" s="28">
        <v>9</v>
      </c>
      <c r="O119" s="29">
        <f t="shared" si="4"/>
        <v>6.3949426221184114</v>
      </c>
      <c r="Q119" s="110">
        <v>9847</v>
      </c>
      <c r="R119" s="116" t="s">
        <v>203</v>
      </c>
      <c r="S119" s="117"/>
      <c r="T119" s="7"/>
    </row>
    <row r="120" spans="1:20" ht="22.5" customHeight="1">
      <c r="A120" s="176" t="s">
        <v>204</v>
      </c>
      <c r="B120" s="164"/>
      <c r="C120" s="30">
        <v>48856</v>
      </c>
      <c r="D120" s="31">
        <v>9236</v>
      </c>
      <c r="E120" s="32">
        <v>485</v>
      </c>
      <c r="F120" s="33">
        <v>2133</v>
      </c>
      <c r="G120" s="31">
        <v>604</v>
      </c>
      <c r="H120" s="34">
        <v>256</v>
      </c>
      <c r="I120" s="32">
        <v>6</v>
      </c>
      <c r="J120" s="33">
        <v>23794</v>
      </c>
      <c r="K120" s="26">
        <f t="shared" si="3"/>
        <v>48.70230882593745</v>
      </c>
      <c r="L120" s="27">
        <v>0</v>
      </c>
      <c r="M120" s="28">
        <v>1</v>
      </c>
      <c r="N120" s="28">
        <v>4</v>
      </c>
      <c r="O120" s="29">
        <f t="shared" si="4"/>
        <v>5.4152072711150518</v>
      </c>
      <c r="Q120" s="110">
        <v>9022</v>
      </c>
      <c r="R120" s="116" t="s">
        <v>204</v>
      </c>
      <c r="S120" s="116"/>
      <c r="T120" s="7"/>
    </row>
    <row r="121" spans="1:20" ht="22.5" customHeight="1">
      <c r="A121" s="176" t="s">
        <v>205</v>
      </c>
      <c r="B121" s="164"/>
      <c r="C121" s="30">
        <v>28899</v>
      </c>
      <c r="D121" s="31">
        <v>9579</v>
      </c>
      <c r="E121" s="32">
        <v>20</v>
      </c>
      <c r="F121" s="33">
        <v>793</v>
      </c>
      <c r="G121" s="31">
        <v>788</v>
      </c>
      <c r="H121" s="34">
        <v>283</v>
      </c>
      <c r="I121" s="32">
        <v>0</v>
      </c>
      <c r="J121" s="33">
        <v>21299</v>
      </c>
      <c r="K121" s="26">
        <f t="shared" si="3"/>
        <v>73.701512163050623</v>
      </c>
      <c r="L121" s="27">
        <v>574</v>
      </c>
      <c r="M121" s="28">
        <v>22</v>
      </c>
      <c r="N121" s="28">
        <v>3</v>
      </c>
      <c r="O121" s="29">
        <f t="shared" si="4"/>
        <v>10.006578947368421</v>
      </c>
      <c r="Q121" s="110">
        <v>2888</v>
      </c>
      <c r="R121" s="116" t="s">
        <v>205</v>
      </c>
      <c r="S121" s="117"/>
      <c r="T121" s="7"/>
    </row>
    <row r="122" spans="1:20" ht="22.5" customHeight="1" thickBot="1">
      <c r="A122" s="177" t="s">
        <v>211</v>
      </c>
      <c r="B122" s="178"/>
      <c r="C122" s="86">
        <v>34043</v>
      </c>
      <c r="D122" s="87"/>
      <c r="E122" s="88"/>
      <c r="F122" s="89">
        <v>532</v>
      </c>
      <c r="G122" s="87">
        <v>177</v>
      </c>
      <c r="H122" s="90"/>
      <c r="I122" s="88"/>
      <c r="J122" s="86">
        <v>30977</v>
      </c>
      <c r="K122" s="26">
        <f t="shared" si="3"/>
        <v>90.993743207120403</v>
      </c>
      <c r="L122" s="91">
        <v>170</v>
      </c>
      <c r="M122" s="92"/>
      <c r="N122" s="92"/>
      <c r="O122" s="93"/>
      <c r="Q122" s="113"/>
      <c r="R122" s="116" t="s">
        <v>211</v>
      </c>
      <c r="S122" s="117"/>
      <c r="T122" s="7"/>
    </row>
    <row r="123" spans="1:20" ht="22.5" customHeight="1" thickTop="1">
      <c r="A123" s="114" t="s">
        <v>206</v>
      </c>
      <c r="B123" s="115"/>
      <c r="C123" s="94">
        <f>SUM(C7:C122)</f>
        <v>10416987</v>
      </c>
      <c r="D123" s="95">
        <f t="shared" ref="D123:I123" si="5">SUM(D7:D122)</f>
        <v>2873584</v>
      </c>
      <c r="E123" s="94">
        <f t="shared" si="5"/>
        <v>38963</v>
      </c>
      <c r="F123" s="96">
        <f t="shared" si="5"/>
        <v>383939</v>
      </c>
      <c r="G123" s="95">
        <f>SUM(G7:G122)</f>
        <v>327374</v>
      </c>
      <c r="H123" s="97">
        <f t="shared" si="5"/>
        <v>103175</v>
      </c>
      <c r="I123" s="94">
        <f t="shared" si="5"/>
        <v>996</v>
      </c>
      <c r="J123" s="96">
        <f>SUM(J7:J122)</f>
        <v>6467269</v>
      </c>
      <c r="K123" s="98">
        <f>J123/C123*100</f>
        <v>62.083873196731453</v>
      </c>
      <c r="L123" s="99">
        <f>SUM(L7:L122)</f>
        <v>192485</v>
      </c>
      <c r="M123" s="100">
        <f>SUM(M7:M122)</f>
        <v>6357</v>
      </c>
      <c r="N123" s="100">
        <f>SUM(N7:N122)</f>
        <v>866</v>
      </c>
      <c r="O123" s="101">
        <f>C123/Q7</f>
        <v>4.990092137421474</v>
      </c>
      <c r="Q123" s="102">
        <f>SUM(Q8:Q122)</f>
        <v>1996298</v>
      </c>
      <c r="T123" s="7">
        <f>ROUND(J122/C122*100,0)</f>
        <v>91</v>
      </c>
    </row>
    <row r="124" spans="1:20">
      <c r="A124" s="103"/>
      <c r="B124" s="103"/>
      <c r="Q124" s="109"/>
      <c r="R124" s="8"/>
      <c r="S124" s="8"/>
    </row>
    <row r="125" spans="1:20">
      <c r="A125" s="103" t="s">
        <v>207</v>
      </c>
      <c r="B125" s="103"/>
      <c r="Q125" s="109"/>
      <c r="R125" s="8"/>
      <c r="S125" s="8"/>
    </row>
    <row r="126" spans="1:20">
      <c r="A126" s="103"/>
      <c r="B126" s="103"/>
      <c r="Q126" s="109"/>
      <c r="R126" s="8"/>
      <c r="S126" s="8"/>
    </row>
    <row r="127" spans="1:20">
      <c r="A127" s="103" t="s">
        <v>208</v>
      </c>
      <c r="B127" s="103"/>
      <c r="Q127" s="109"/>
      <c r="R127" s="8"/>
      <c r="S127" s="8"/>
    </row>
    <row r="128" spans="1:20">
      <c r="A128" s="103"/>
      <c r="B128" s="103"/>
    </row>
    <row r="129" spans="1:2">
      <c r="A129" s="103"/>
      <c r="B129" s="103"/>
    </row>
  </sheetData>
  <mergeCells count="182">
    <mergeCell ref="A120:B120"/>
    <mergeCell ref="R120:S120"/>
    <mergeCell ref="A121:B121"/>
    <mergeCell ref="R121:S121"/>
    <mergeCell ref="A122:B122"/>
    <mergeCell ref="A117:B117"/>
    <mergeCell ref="R117:S117"/>
    <mergeCell ref="A118:B118"/>
    <mergeCell ref="R118:S118"/>
    <mergeCell ref="A119:B119"/>
    <mergeCell ref="R119:S119"/>
    <mergeCell ref="R122:S122"/>
    <mergeCell ref="A114:B114"/>
    <mergeCell ref="R114:S114"/>
    <mergeCell ref="A115:B115"/>
    <mergeCell ref="R115:S115"/>
    <mergeCell ref="A116:B116"/>
    <mergeCell ref="R116:S116"/>
    <mergeCell ref="A111:B111"/>
    <mergeCell ref="R111:S111"/>
    <mergeCell ref="A112:B112"/>
    <mergeCell ref="R112:S112"/>
    <mergeCell ref="A113:B113"/>
    <mergeCell ref="R113:S113"/>
    <mergeCell ref="A108:B108"/>
    <mergeCell ref="R108:S108"/>
    <mergeCell ref="A109:B109"/>
    <mergeCell ref="R109:S109"/>
    <mergeCell ref="A110:B110"/>
    <mergeCell ref="R110:S110"/>
    <mergeCell ref="A105:B105"/>
    <mergeCell ref="R105:S105"/>
    <mergeCell ref="A106:B106"/>
    <mergeCell ref="R106:S106"/>
    <mergeCell ref="A107:B107"/>
    <mergeCell ref="R107:S107"/>
    <mergeCell ref="A102:B102"/>
    <mergeCell ref="R102:S102"/>
    <mergeCell ref="A103:B103"/>
    <mergeCell ref="R103:S103"/>
    <mergeCell ref="A104:B104"/>
    <mergeCell ref="R104:S104"/>
    <mergeCell ref="A99:B99"/>
    <mergeCell ref="R99:S99"/>
    <mergeCell ref="A100:B100"/>
    <mergeCell ref="R100:S100"/>
    <mergeCell ref="A101:B101"/>
    <mergeCell ref="R101:S101"/>
    <mergeCell ref="A96:B96"/>
    <mergeCell ref="R96:S96"/>
    <mergeCell ref="A97:B97"/>
    <mergeCell ref="R97:S97"/>
    <mergeCell ref="A98:B98"/>
    <mergeCell ref="R98:S98"/>
    <mergeCell ref="A93:B93"/>
    <mergeCell ref="R93:S93"/>
    <mergeCell ref="A94:B94"/>
    <mergeCell ref="R94:S94"/>
    <mergeCell ref="A95:B95"/>
    <mergeCell ref="R95:S95"/>
    <mergeCell ref="A90:B90"/>
    <mergeCell ref="R90:S90"/>
    <mergeCell ref="A91:B91"/>
    <mergeCell ref="A92:B92"/>
    <mergeCell ref="A87:B87"/>
    <mergeCell ref="R87:S87"/>
    <mergeCell ref="A88:B88"/>
    <mergeCell ref="R88:S88"/>
    <mergeCell ref="A89:B89"/>
    <mergeCell ref="R89:S89"/>
    <mergeCell ref="O91:O92"/>
    <mergeCell ref="Q91:Q92"/>
    <mergeCell ref="R91:S91"/>
    <mergeCell ref="A86:B86"/>
    <mergeCell ref="R86:S86"/>
    <mergeCell ref="R77:S77"/>
    <mergeCell ref="A78:B78"/>
    <mergeCell ref="R78:S78"/>
    <mergeCell ref="A79:B79"/>
    <mergeCell ref="O79:O83"/>
    <mergeCell ref="Q79:Q83"/>
    <mergeCell ref="R79:S79"/>
    <mergeCell ref="O86:O87"/>
    <mergeCell ref="Q86:Q87"/>
    <mergeCell ref="A75:B75"/>
    <mergeCell ref="O75:O77"/>
    <mergeCell ref="Q75:Q77"/>
    <mergeCell ref="R75:S75"/>
    <mergeCell ref="A77:B77"/>
    <mergeCell ref="A84:B84"/>
    <mergeCell ref="R84:S84"/>
    <mergeCell ref="A85:B85"/>
    <mergeCell ref="R85:S85"/>
    <mergeCell ref="A61:B61"/>
    <mergeCell ref="O61:O69"/>
    <mergeCell ref="P61:P69"/>
    <mergeCell ref="Q61:Q69"/>
    <mergeCell ref="R61:S61"/>
    <mergeCell ref="A70:B70"/>
    <mergeCell ref="O70:O74"/>
    <mergeCell ref="Q70:Q74"/>
    <mergeCell ref="R70:S70"/>
    <mergeCell ref="A72:B72"/>
    <mergeCell ref="R72:S72"/>
    <mergeCell ref="A73:B73"/>
    <mergeCell ref="R73:S73"/>
    <mergeCell ref="A74:B74"/>
    <mergeCell ref="R74:S74"/>
    <mergeCell ref="A58:B58"/>
    <mergeCell ref="R58:S58"/>
    <mergeCell ref="A59:B59"/>
    <mergeCell ref="R59:S59"/>
    <mergeCell ref="A60:B60"/>
    <mergeCell ref="R60:S60"/>
    <mergeCell ref="A51:B51"/>
    <mergeCell ref="O51:O53"/>
    <mergeCell ref="Q51:Q53"/>
    <mergeCell ref="R51:S51"/>
    <mergeCell ref="A54:B54"/>
    <mergeCell ref="O54:O57"/>
    <mergeCell ref="Q54:Q57"/>
    <mergeCell ref="R54:S54"/>
    <mergeCell ref="A48:B48"/>
    <mergeCell ref="R48:S48"/>
    <mergeCell ref="A49:B49"/>
    <mergeCell ref="O49:O50"/>
    <mergeCell ref="Q49:Q50"/>
    <mergeCell ref="R49:S49"/>
    <mergeCell ref="A50:B50"/>
    <mergeCell ref="R50:S50"/>
    <mergeCell ref="A45:B45"/>
    <mergeCell ref="O45:O46"/>
    <mergeCell ref="Q45:Q46"/>
    <mergeCell ref="R45:S45"/>
    <mergeCell ref="A47:B47"/>
    <mergeCell ref="R47:S47"/>
    <mergeCell ref="A26:B26"/>
    <mergeCell ref="O26:O44"/>
    <mergeCell ref="Q26:Q44"/>
    <mergeCell ref="R26:S26"/>
    <mergeCell ref="A43:B43"/>
    <mergeCell ref="A44:B44"/>
    <mergeCell ref="A23:B23"/>
    <mergeCell ref="R23:S23"/>
    <mergeCell ref="A24:B24"/>
    <mergeCell ref="R24:S24"/>
    <mergeCell ref="A25:B25"/>
    <mergeCell ref="R25:S25"/>
    <mergeCell ref="A10:B10"/>
    <mergeCell ref="O10:O20"/>
    <mergeCell ref="Q10:Q20"/>
    <mergeCell ref="R10:S10"/>
    <mergeCell ref="A21:B21"/>
    <mergeCell ref="O21:O24"/>
    <mergeCell ref="Q21:Q24"/>
    <mergeCell ref="R21:S21"/>
    <mergeCell ref="A22:B22"/>
    <mergeCell ref="R22:S22"/>
    <mergeCell ref="A123:B123"/>
    <mergeCell ref="R7:S7"/>
    <mergeCell ref="A8:B8"/>
    <mergeCell ref="O8:O9"/>
    <mergeCell ref="Q8:Q9"/>
    <mergeCell ref="R8:S8"/>
    <mergeCell ref="A9:B9"/>
    <mergeCell ref="R9:S9"/>
    <mergeCell ref="D4:D5"/>
    <mergeCell ref="E4:E5"/>
    <mergeCell ref="G4:G5"/>
    <mergeCell ref="H4:H5"/>
    <mergeCell ref="I4:I5"/>
    <mergeCell ref="A7:B7"/>
    <mergeCell ref="A2:B6"/>
    <mergeCell ref="C2:N2"/>
    <mergeCell ref="O2:O5"/>
    <mergeCell ref="C3:C5"/>
    <mergeCell ref="F3:F5"/>
    <mergeCell ref="J3:J5"/>
    <mergeCell ref="K3:K5"/>
    <mergeCell ref="L3:L5"/>
    <mergeCell ref="M3:M5"/>
    <mergeCell ref="N3:N5"/>
  </mergeCells>
  <phoneticPr fontId="3"/>
  <dataValidations disablePrompts="1" count="1">
    <dataValidation imeMode="halfAlpha" allowBlank="1" showInputMessage="1" showErrorMessage="1" sqref="C100:J100 L100:N100 C113:J113 L113:M113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7" orientation="portrait" useFirstPageNumber="1" r:id="rId1"/>
  <headerFooter>
    <oddHeader>&amp;C平成28年度長野県公共図書館概況</oddHeader>
    <oddFooter>&amp;C&amp;P</oddFooter>
  </headerFooter>
  <ignoredErrors>
    <ignoredError sqref="K123" formula="1"/>
    <ignoredError sqref="Q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5資料</vt:lpstr>
      <vt:lpstr>'5資料'!Print_Area</vt:lpstr>
      <vt:lpstr>'5資料'!Print_Titles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2015-09-03T08:46:35Z</dcterms:created>
  <dcterms:modified xsi:type="dcterms:W3CDTF">2016-09-21T00:18:41Z</dcterms:modified>
</cp:coreProperties>
</file>