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5資料" sheetId="1" r:id="rId1"/>
  </sheets>
  <definedNames>
    <definedName name="_xlnm.Print_Area" localSheetId="0">'5資料'!$A$1:$O$169</definedName>
    <definedName name="_xlnm.Print_Titles" localSheetId="0">'5資料'!$2:$6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T121" i="1" l="1"/>
  <c r="Q121" i="1"/>
  <c r="N121" i="1"/>
  <c r="M121" i="1"/>
  <c r="L121" i="1"/>
  <c r="J121" i="1"/>
  <c r="I121" i="1"/>
  <c r="H121" i="1"/>
  <c r="G121" i="1"/>
  <c r="F121" i="1"/>
  <c r="E121" i="1"/>
  <c r="D121" i="1"/>
  <c r="C121" i="1"/>
  <c r="K121" i="1" s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O87" i="1"/>
  <c r="K87" i="1"/>
  <c r="K86" i="1"/>
  <c r="O85" i="1"/>
  <c r="O84" i="1"/>
  <c r="K84" i="1"/>
  <c r="K83" i="1"/>
  <c r="K82" i="1"/>
  <c r="K81" i="1"/>
  <c r="K80" i="1"/>
  <c r="O79" i="1"/>
  <c r="K79" i="1"/>
  <c r="O78" i="1"/>
  <c r="K78" i="1"/>
  <c r="K77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4" i="1"/>
  <c r="K13" i="1"/>
  <c r="K12" i="1"/>
  <c r="K11" i="1"/>
  <c r="O10" i="1"/>
  <c r="K10" i="1"/>
  <c r="O9" i="1"/>
  <c r="K9" i="1"/>
  <c r="O8" i="1"/>
  <c r="K8" i="1"/>
  <c r="K7" i="1"/>
  <c r="O121" i="1" l="1"/>
</calcChain>
</file>

<file path=xl/sharedStrings.xml><?xml version="1.0" encoding="utf-8"?>
<sst xmlns="http://schemas.openxmlformats.org/spreadsheetml/2006/main" count="260" uniqueCount="210">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</sst>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 applyAlignment="1">
      <alignment horizontal="right"/>
    </xf>
    <xf numFmtId="0" fontId="5" fillId="0" borderId="0" xfId="0" applyFont="1"/>
    <xf numFmtId="0" fontId="1" fillId="0" borderId="0" xfId="2"/>
    <xf numFmtId="38" fontId="5" fillId="0" borderId="7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center" vertical="top"/>
    </xf>
    <xf numFmtId="38" fontId="5" fillId="0" borderId="8" xfId="1" applyFont="1" applyFill="1" applyBorder="1" applyAlignment="1">
      <alignment horizontal="center" vertical="top"/>
    </xf>
    <xf numFmtId="38" fontId="7" fillId="0" borderId="14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38" fontId="5" fillId="0" borderId="3" xfId="4" applyFont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5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 justifyLastLine="1" shrinkToFit="1"/>
      <protection locked="0"/>
    </xf>
    <xf numFmtId="0" fontId="5" fillId="0" borderId="3" xfId="3" applyFont="1" applyBorder="1" applyAlignment="1" applyProtection="1">
      <alignment horizontal="distributed" vertical="center" shrinkToFit="1"/>
      <protection locked="0"/>
    </xf>
    <xf numFmtId="0" fontId="5" fillId="0" borderId="4" xfId="3" applyFont="1" applyBorder="1" applyAlignment="1" applyProtection="1">
      <alignment horizontal="distributed" vertical="center" justifyLastLine="1" shrinkToFit="1"/>
      <protection locked="0"/>
    </xf>
    <xf numFmtId="0" fontId="5" fillId="0" borderId="4" xfId="3" applyFont="1" applyBorder="1" applyAlignment="1" applyProtection="1">
      <alignment horizontal="distributed" vertical="center" shrinkToFit="1"/>
      <protection locked="0"/>
    </xf>
    <xf numFmtId="0" fontId="5" fillId="0" borderId="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 shrinkToFit="1"/>
      <protection locked="0"/>
    </xf>
    <xf numFmtId="0" fontId="5" fillId="0" borderId="2" xfId="3" applyFont="1" applyBorder="1" applyAlignment="1" applyProtection="1">
      <alignment horizontal="distributed" vertical="center" shrinkToFit="1"/>
      <protection locked="0"/>
    </xf>
    <xf numFmtId="0" fontId="5" fillId="0" borderId="1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3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/>
      <protection locked="0"/>
    </xf>
    <xf numFmtId="0" fontId="5" fillId="0" borderId="4" xfId="3" applyFont="1" applyBorder="1" applyAlignment="1" applyProtection="1">
      <alignment horizontal="distributed" vertical="center" justifyLastLine="1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5" xfId="0" applyFont="1" applyBorder="1"/>
    <xf numFmtId="178" fontId="5" fillId="0" borderId="5" xfId="0" applyNumberFormat="1" applyFont="1" applyFill="1" applyBorder="1" applyAlignment="1">
      <alignment vertical="center"/>
    </xf>
    <xf numFmtId="0" fontId="5" fillId="0" borderId="9" xfId="3" applyFont="1" applyFill="1" applyBorder="1"/>
    <xf numFmtId="0" fontId="5" fillId="0" borderId="9" xfId="3" applyFont="1" applyBorder="1" applyAlignment="1" applyProtection="1">
      <alignment horizontal="distributed" vertical="center" justifyLastLine="1"/>
      <protection locked="0"/>
    </xf>
    <xf numFmtId="0" fontId="5" fillId="0" borderId="5" xfId="3" applyFont="1" applyFill="1" applyBorder="1"/>
    <xf numFmtId="0" fontId="5" fillId="0" borderId="14" xfId="3" applyFont="1" applyBorder="1" applyAlignment="1" applyProtection="1">
      <alignment horizontal="distributed" vertical="center"/>
      <protection locked="0"/>
    </xf>
    <xf numFmtId="178" fontId="5" fillId="0" borderId="0" xfId="0" applyNumberFormat="1" applyFont="1"/>
    <xf numFmtId="0" fontId="5" fillId="0" borderId="3" xfId="3" applyFont="1" applyBorder="1" applyAlignment="1" applyProtection="1">
      <alignment vertical="center" shrinkToFit="1"/>
      <protection locked="0"/>
    </xf>
    <xf numFmtId="0" fontId="5" fillId="0" borderId="3" xfId="3" applyFont="1" applyBorder="1" applyAlignment="1">
      <alignment horizontal="distributed" vertical="center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0" fontId="5" fillId="0" borderId="8" xfId="3" applyFont="1" applyBorder="1" applyAlignment="1">
      <alignment horizontal="distributed" vertical="center"/>
    </xf>
    <xf numFmtId="0" fontId="5" fillId="0" borderId="19" xfId="3" applyFont="1" applyBorder="1" applyAlignment="1" applyProtection="1">
      <alignment vertical="center"/>
      <protection locked="0"/>
    </xf>
    <xf numFmtId="0" fontId="5" fillId="0" borderId="5" xfId="3" applyFont="1" applyFill="1" applyBorder="1" applyAlignment="1">
      <alignment horizontal="distributed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9" fontId="5" fillId="0" borderId="37" xfId="1" applyNumberFormat="1" applyFont="1" applyFill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77" fontId="5" fillId="0" borderId="0" xfId="0" applyNumberFormat="1" applyFont="1" applyAlignment="1">
      <alignment horizontal="right"/>
    </xf>
    <xf numFmtId="0" fontId="5" fillId="0" borderId="0" xfId="2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8" fillId="0" borderId="0" xfId="2" applyFont="1"/>
    <xf numFmtId="0" fontId="5" fillId="0" borderId="29" xfId="3" applyFont="1" applyFill="1" applyBorder="1" applyAlignment="1">
      <alignment horizontal="distributed" vertical="center"/>
    </xf>
    <xf numFmtId="0" fontId="5" fillId="0" borderId="30" xfId="3" applyFont="1" applyFill="1" applyBorder="1" applyAlignment="1">
      <alignment horizontal="distributed" vertical="center"/>
    </xf>
    <xf numFmtId="0" fontId="5" fillId="0" borderId="20" xfId="3" applyFont="1" applyBorder="1" applyAlignment="1" applyProtection="1">
      <alignment horizontal="distributed" vertical="center"/>
      <protection locked="0"/>
    </xf>
    <xf numFmtId="0" fontId="5" fillId="0" borderId="8" xfId="3" applyFont="1" applyBorder="1" applyAlignment="1">
      <alignment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5" fillId="0" borderId="20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8" xfId="3" applyFont="1" applyBorder="1" applyAlignment="1" applyProtection="1">
      <alignment horizontal="distributed" vertical="center"/>
      <protection locked="0"/>
    </xf>
    <xf numFmtId="0" fontId="5" fillId="0" borderId="20" xfId="3" applyFont="1" applyBorder="1" applyAlignment="1" applyProtection="1">
      <alignment horizontal="distributed" vertical="center" shrinkToFit="1"/>
      <protection locked="0"/>
    </xf>
    <xf numFmtId="0" fontId="5" fillId="0" borderId="8" xfId="3" applyFont="1" applyBorder="1" applyAlignment="1" applyProtection="1">
      <alignment horizontal="distributed" vertical="center" shrinkToFit="1"/>
      <protection locked="0"/>
    </xf>
    <xf numFmtId="0" fontId="5" fillId="0" borderId="20" xfId="3" applyFont="1" applyFill="1" applyBorder="1" applyAlignment="1">
      <alignment vertical="center" shrinkToFit="1"/>
    </xf>
    <xf numFmtId="0" fontId="5" fillId="0" borderId="8" xfId="3" applyFont="1" applyFill="1" applyBorder="1" applyAlignment="1">
      <alignment vertical="center" shrinkToFit="1"/>
    </xf>
    <xf numFmtId="0" fontId="5" fillId="0" borderId="20" xfId="3" applyFont="1" applyFill="1" applyBorder="1" applyAlignment="1">
      <alignment horizontal="distributed" vertical="center" shrinkToFit="1"/>
    </xf>
    <xf numFmtId="0" fontId="5" fillId="0" borderId="8" xfId="3" applyFont="1" applyFill="1" applyBorder="1" applyAlignment="1">
      <alignment horizontal="distributed" vertical="center" shrinkToFit="1"/>
    </xf>
    <xf numFmtId="0" fontId="5" fillId="0" borderId="7" xfId="3" applyFont="1" applyFill="1" applyBorder="1" applyAlignment="1">
      <alignment horizontal="distributed" vertical="center" shrinkToFit="1"/>
    </xf>
    <xf numFmtId="0" fontId="5" fillId="0" borderId="20" xfId="3" applyFont="1" applyFill="1" applyBorder="1" applyAlignment="1" applyProtection="1">
      <alignment horizontal="distributed" vertical="center" shrinkToFit="1"/>
      <protection locked="0"/>
    </xf>
    <xf numFmtId="0" fontId="5" fillId="0" borderId="8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181" fontId="5" fillId="0" borderId="4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82" fontId="5" fillId="0" borderId="3" xfId="1" applyNumberFormat="1" applyFont="1" applyBorder="1" applyAlignment="1">
      <alignment horizontal="right" vertical="center" wrapText="1"/>
    </xf>
    <xf numFmtId="0" fontId="5" fillId="0" borderId="1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/>
      <protection locked="0"/>
    </xf>
    <xf numFmtId="0" fontId="5" fillId="0" borderId="8" xfId="3" applyFont="1" applyFill="1" applyBorder="1" applyAlignment="1" applyProtection="1">
      <alignment horizontal="distributed" vertical="center" shrinkToFit="1"/>
      <protection locked="0"/>
    </xf>
    <xf numFmtId="38" fontId="5" fillId="0" borderId="3" xfId="1" applyFont="1" applyBorder="1" applyAlignment="1">
      <alignment horizontal="right" vertical="center"/>
    </xf>
    <xf numFmtId="0" fontId="5" fillId="0" borderId="8" xfId="3" applyFont="1" applyBorder="1"/>
    <xf numFmtId="181" fontId="5" fillId="0" borderId="9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3" applyFont="1" applyBorder="1" applyAlignment="1">
      <alignment vertical="center"/>
    </xf>
    <xf numFmtId="0" fontId="5" fillId="0" borderId="1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/>
    <xf numFmtId="38" fontId="6" fillId="0" borderId="10" xfId="1" applyFont="1" applyFill="1" applyBorder="1" applyAlignment="1">
      <alignment horizontal="center" vertical="center" textRotation="255" shrinkToFit="1"/>
    </xf>
    <xf numFmtId="38" fontId="6" fillId="0" borderId="13" xfId="1" applyFont="1" applyFill="1" applyBorder="1" applyAlignment="1">
      <alignment horizontal="center" vertical="center" textRotation="255" shrinkToFit="1"/>
    </xf>
    <xf numFmtId="38" fontId="7" fillId="0" borderId="11" xfId="1" applyFont="1" applyFill="1" applyBorder="1" applyAlignment="1">
      <alignment horizontal="center" vertical="center" textRotation="255" shrinkToFit="1"/>
    </xf>
    <xf numFmtId="38" fontId="7" fillId="0" borderId="10" xfId="1" applyFont="1" applyFill="1" applyBorder="1" applyAlignment="1">
      <alignment horizontal="center" vertical="center" textRotation="255" wrapText="1" shrinkToFit="1"/>
    </xf>
    <xf numFmtId="38" fontId="7" fillId="0" borderId="13" xfId="1" applyFont="1" applyFill="1" applyBorder="1" applyAlignment="1">
      <alignment horizontal="center" vertical="center" textRotation="255" shrinkToFit="1"/>
    </xf>
    <xf numFmtId="38" fontId="7" fillId="0" borderId="12" xfId="1" applyFont="1" applyFill="1" applyBorder="1" applyAlignment="1">
      <alignment horizontal="center" vertical="center" textRotation="255" shrinkToFit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1" fillId="0" borderId="9" xfId="2" applyNumberForma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wrapText="1"/>
    </xf>
    <xf numFmtId="38" fontId="5" fillId="0" borderId="5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 textRotation="255" shrinkToFit="1"/>
    </xf>
    <xf numFmtId="38" fontId="5" fillId="0" borderId="4" xfId="1" applyFont="1" applyFill="1" applyBorder="1" applyAlignment="1">
      <alignment horizontal="center" vertical="center" textRotation="255" shrinkToFit="1"/>
    </xf>
    <xf numFmtId="38" fontId="8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 shrinkToFit="1"/>
    </xf>
  </cellXfs>
  <cellStyles count="5">
    <cellStyle name="桁区切り" xfId="1" builtinId="6"/>
    <cellStyle name="桁区切り 4" xfId="4"/>
    <cellStyle name="標準" xfId="0" builtinId="0"/>
    <cellStyle name="標準_3図書館一覧2005" xfId="3"/>
    <cellStyle name="標準_TE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28"/>
  <sheetViews>
    <sheetView showZeros="0" tabSelected="1" workbookViewId="0">
      <pane ySplit="6" topLeftCell="A7" activePane="bottomLeft" state="frozen"/>
      <selection pane="bottomLeft"/>
    </sheetView>
  </sheetViews>
  <sheetFormatPr defaultRowHeight="11.25"/>
  <cols>
    <col min="1" max="1" width="4.375" style="109" customWidth="1"/>
    <col min="2" max="2" width="10.625" style="109" customWidth="1"/>
    <col min="3" max="3" width="7.75" style="105" customWidth="1"/>
    <col min="4" max="4" width="7.875" style="105" customWidth="1"/>
    <col min="5" max="5" width="6" style="105" customWidth="1"/>
    <col min="6" max="6" width="6.625" style="105" customWidth="1"/>
    <col min="7" max="7" width="6.75" style="105" customWidth="1"/>
    <col min="8" max="8" width="6.125" style="105" customWidth="1"/>
    <col min="9" max="9" width="3.875" style="105" customWidth="1"/>
    <col min="10" max="10" width="7.75" style="105" customWidth="1"/>
    <col min="11" max="11" width="3.75" style="106" customWidth="1"/>
    <col min="12" max="12" width="6.875" style="107" customWidth="1"/>
    <col min="13" max="13" width="5.25" style="105" customWidth="1"/>
    <col min="14" max="14" width="4" style="105" customWidth="1"/>
    <col min="15" max="15" width="4.5" style="108" customWidth="1"/>
    <col min="16" max="16" width="9" style="7"/>
    <col min="17" max="17" width="0" style="103" hidden="1" customWidth="1"/>
    <col min="18" max="20" width="0" style="7" hidden="1" customWidth="1"/>
    <col min="21" max="16384" width="9" style="7"/>
  </cols>
  <sheetData>
    <row r="1" spans="1:19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6"/>
    </row>
    <row r="2" spans="1:19" s="8" customFormat="1" ht="13.5">
      <c r="A2" s="151" t="s">
        <v>1</v>
      </c>
      <c r="B2" s="152"/>
      <c r="C2" s="157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8" t="s">
        <v>3</v>
      </c>
      <c r="P2" s="5"/>
      <c r="Q2" s="6"/>
    </row>
    <row r="3" spans="1:19" s="8" customFormat="1" ht="13.5">
      <c r="A3" s="153"/>
      <c r="B3" s="154"/>
      <c r="C3" s="160" t="s">
        <v>4</v>
      </c>
      <c r="D3" s="9"/>
      <c r="E3" s="10"/>
      <c r="F3" s="162" t="s">
        <v>5</v>
      </c>
      <c r="G3" s="11"/>
      <c r="H3" s="11"/>
      <c r="I3" s="12"/>
      <c r="J3" s="164" t="s">
        <v>6</v>
      </c>
      <c r="K3" s="166" t="s">
        <v>7</v>
      </c>
      <c r="L3" s="168" t="s">
        <v>8</v>
      </c>
      <c r="M3" s="166" t="s">
        <v>9</v>
      </c>
      <c r="N3" s="166" t="s">
        <v>10</v>
      </c>
      <c r="O3" s="159"/>
      <c r="P3" s="5"/>
      <c r="Q3" s="6"/>
    </row>
    <row r="4" spans="1:19" s="8" customFormat="1" ht="23.25" customHeight="1">
      <c r="A4" s="153"/>
      <c r="B4" s="154"/>
      <c r="C4" s="161"/>
      <c r="D4" s="145" t="s">
        <v>11</v>
      </c>
      <c r="E4" s="147" t="s">
        <v>12</v>
      </c>
      <c r="F4" s="163"/>
      <c r="G4" s="148" t="s">
        <v>13</v>
      </c>
      <c r="H4" s="150" t="s">
        <v>11</v>
      </c>
      <c r="I4" s="147" t="s">
        <v>14</v>
      </c>
      <c r="J4" s="165"/>
      <c r="K4" s="167"/>
      <c r="L4" s="169"/>
      <c r="M4" s="170"/>
      <c r="N4" s="170"/>
      <c r="O4" s="159"/>
      <c r="P4" s="5"/>
      <c r="Q4" s="6"/>
    </row>
    <row r="5" spans="1:19" s="8" customFormat="1" ht="40.5" customHeight="1">
      <c r="A5" s="153"/>
      <c r="B5" s="154"/>
      <c r="C5" s="161"/>
      <c r="D5" s="146"/>
      <c r="E5" s="147"/>
      <c r="F5" s="163"/>
      <c r="G5" s="149"/>
      <c r="H5" s="150"/>
      <c r="I5" s="147"/>
      <c r="J5" s="165"/>
      <c r="K5" s="167"/>
      <c r="L5" s="169"/>
      <c r="M5" s="170"/>
      <c r="N5" s="170"/>
      <c r="O5" s="159"/>
      <c r="P5" s="5"/>
      <c r="Q5" s="6"/>
    </row>
    <row r="6" spans="1:19" s="8" customFormat="1" ht="17.25" customHeight="1">
      <c r="A6" s="155"/>
      <c r="B6" s="156"/>
      <c r="C6" s="13" t="s">
        <v>15</v>
      </c>
      <c r="D6" s="14" t="s">
        <v>16</v>
      </c>
      <c r="E6" s="15" t="s">
        <v>16</v>
      </c>
      <c r="F6" s="13" t="s">
        <v>16</v>
      </c>
      <c r="G6" s="14" t="s">
        <v>16</v>
      </c>
      <c r="H6" s="15" t="s">
        <v>16</v>
      </c>
      <c r="I6" s="16" t="s">
        <v>16</v>
      </c>
      <c r="J6" s="13" t="s">
        <v>16</v>
      </c>
      <c r="K6" s="17" t="s">
        <v>17</v>
      </c>
      <c r="L6" s="13" t="s">
        <v>16</v>
      </c>
      <c r="M6" s="13" t="s">
        <v>18</v>
      </c>
      <c r="N6" s="17" t="s">
        <v>18</v>
      </c>
      <c r="O6" s="18" t="s">
        <v>16</v>
      </c>
      <c r="P6" s="5"/>
      <c r="Q6" s="6"/>
    </row>
    <row r="7" spans="1:19" ht="22.5" customHeight="1">
      <c r="A7" s="112" t="s">
        <v>19</v>
      </c>
      <c r="B7" s="137"/>
      <c r="C7" s="19">
        <v>681205</v>
      </c>
      <c r="D7" s="20">
        <v>88738</v>
      </c>
      <c r="E7" s="21">
        <v>2886</v>
      </c>
      <c r="F7" s="22">
        <v>10630</v>
      </c>
      <c r="G7" s="20">
        <v>5610</v>
      </c>
      <c r="H7" s="23">
        <v>770</v>
      </c>
      <c r="I7" s="21">
        <v>13</v>
      </c>
      <c r="J7" s="22">
        <v>138180</v>
      </c>
      <c r="K7" s="24">
        <f>J7/C7*100</f>
        <v>20.284642655294665</v>
      </c>
      <c r="L7" s="25">
        <v>121</v>
      </c>
      <c r="M7" s="26">
        <v>582</v>
      </c>
      <c r="N7" s="26">
        <v>91</v>
      </c>
      <c r="O7" s="27">
        <f>C7/Q7</f>
        <v>0.32291606424522479</v>
      </c>
      <c r="Q7" s="28">
        <v>2109542</v>
      </c>
      <c r="R7" s="112" t="s">
        <v>20</v>
      </c>
      <c r="S7" s="113"/>
    </row>
    <row r="8" spans="1:19" ht="22.5" customHeight="1">
      <c r="A8" s="119" t="s">
        <v>21</v>
      </c>
      <c r="B8" s="137"/>
      <c r="C8" s="29">
        <v>616459</v>
      </c>
      <c r="D8" s="30">
        <v>98045</v>
      </c>
      <c r="E8" s="31">
        <v>483</v>
      </c>
      <c r="F8" s="32">
        <v>17008</v>
      </c>
      <c r="G8" s="30">
        <v>15723</v>
      </c>
      <c r="H8" s="33">
        <v>2993</v>
      </c>
      <c r="I8" s="31">
        <v>0</v>
      </c>
      <c r="J8" s="32">
        <v>234290</v>
      </c>
      <c r="K8" s="24">
        <f>J8/C8*100</f>
        <v>38.005771673379741</v>
      </c>
      <c r="L8" s="25">
        <v>7067</v>
      </c>
      <c r="M8" s="26">
        <v>141</v>
      </c>
      <c r="N8" s="26">
        <v>15</v>
      </c>
      <c r="O8" s="130">
        <f>(C8+C9)/Q8</f>
        <v>2.4451187342087612</v>
      </c>
      <c r="Q8" s="136">
        <v>377187</v>
      </c>
      <c r="R8" s="119" t="s">
        <v>22</v>
      </c>
      <c r="S8" s="113"/>
    </row>
    <row r="9" spans="1:19" ht="22.5" customHeight="1">
      <c r="A9" s="119" t="s">
        <v>23</v>
      </c>
      <c r="B9" s="137"/>
      <c r="C9" s="29">
        <v>305808</v>
      </c>
      <c r="D9" s="30">
        <v>93990</v>
      </c>
      <c r="E9" s="31">
        <v>469</v>
      </c>
      <c r="F9" s="32">
        <v>17334</v>
      </c>
      <c r="G9" s="30">
        <v>16643</v>
      </c>
      <c r="H9" s="33">
        <v>4577</v>
      </c>
      <c r="I9" s="31">
        <v>0</v>
      </c>
      <c r="J9" s="32">
        <v>131505</v>
      </c>
      <c r="K9" s="24">
        <f>J9/C9*100</f>
        <v>43.002472139381567</v>
      </c>
      <c r="L9" s="25">
        <v>9945</v>
      </c>
      <c r="M9" s="26">
        <v>110</v>
      </c>
      <c r="N9" s="26">
        <v>15</v>
      </c>
      <c r="O9" s="131" t="e">
        <f>C9/Q9</f>
        <v>#DIV/0!</v>
      </c>
      <c r="Q9" s="136"/>
      <c r="R9" s="119" t="s">
        <v>24</v>
      </c>
      <c r="S9" s="113"/>
    </row>
    <row r="10" spans="1:19" ht="22.5" customHeight="1">
      <c r="A10" s="133" t="s">
        <v>25</v>
      </c>
      <c r="B10" s="144"/>
      <c r="C10" s="29">
        <v>579317</v>
      </c>
      <c r="D10" s="30">
        <v>135083</v>
      </c>
      <c r="E10" s="31">
        <v>3380</v>
      </c>
      <c r="F10" s="32">
        <v>21346</v>
      </c>
      <c r="G10" s="30">
        <v>17585</v>
      </c>
      <c r="H10" s="33">
        <v>3337</v>
      </c>
      <c r="I10" s="31">
        <v>85</v>
      </c>
      <c r="J10" s="32">
        <v>251902</v>
      </c>
      <c r="K10" s="24">
        <f t="shared" ref="K10:K73" si="0">J10/C10*100</f>
        <v>43.482583801269428</v>
      </c>
      <c r="L10" s="25">
        <v>8277</v>
      </c>
      <c r="M10" s="26">
        <v>150</v>
      </c>
      <c r="N10" s="26">
        <v>20</v>
      </c>
      <c r="O10" s="130">
        <f>(C10+C11+C12+C13+C14+C15+C16+C17+C18+C19+C20)/Q10</f>
        <v>4.7075571308492092</v>
      </c>
      <c r="Q10" s="136">
        <v>241507</v>
      </c>
      <c r="R10" s="133" t="s">
        <v>26</v>
      </c>
      <c r="S10" s="141"/>
    </row>
    <row r="11" spans="1:19" ht="22.5" customHeight="1">
      <c r="A11" s="34"/>
      <c r="B11" s="35" t="s">
        <v>27</v>
      </c>
      <c r="C11" s="29">
        <v>23997</v>
      </c>
      <c r="D11" s="30">
        <v>10875</v>
      </c>
      <c r="E11" s="31">
        <v>8</v>
      </c>
      <c r="F11" s="32">
        <v>2447</v>
      </c>
      <c r="G11" s="30">
        <v>2403</v>
      </c>
      <c r="H11" s="33">
        <v>1011</v>
      </c>
      <c r="I11" s="31">
        <v>0</v>
      </c>
      <c r="J11" s="32">
        <v>23997</v>
      </c>
      <c r="K11" s="24">
        <f t="shared" si="0"/>
        <v>100</v>
      </c>
      <c r="L11" s="25">
        <v>1735</v>
      </c>
      <c r="M11" s="26">
        <v>15</v>
      </c>
      <c r="N11" s="26">
        <v>6</v>
      </c>
      <c r="O11" s="138"/>
      <c r="Q11" s="136"/>
      <c r="R11" s="34"/>
      <c r="S11" s="36" t="s">
        <v>27</v>
      </c>
    </row>
    <row r="12" spans="1:19" ht="22.5" customHeight="1">
      <c r="A12" s="34"/>
      <c r="B12" s="35" t="s">
        <v>28</v>
      </c>
      <c r="C12" s="29">
        <v>33352</v>
      </c>
      <c r="D12" s="30">
        <v>14354</v>
      </c>
      <c r="E12" s="31">
        <v>10</v>
      </c>
      <c r="F12" s="32">
        <v>2446</v>
      </c>
      <c r="G12" s="30">
        <v>2439</v>
      </c>
      <c r="H12" s="33">
        <v>958</v>
      </c>
      <c r="I12" s="31">
        <v>10</v>
      </c>
      <c r="J12" s="32">
        <v>33352</v>
      </c>
      <c r="K12" s="24">
        <f t="shared" si="0"/>
        <v>100</v>
      </c>
      <c r="L12" s="25">
        <v>1685</v>
      </c>
      <c r="M12" s="26">
        <v>11</v>
      </c>
      <c r="N12" s="26">
        <v>6</v>
      </c>
      <c r="O12" s="138"/>
      <c r="Q12" s="136"/>
      <c r="R12" s="34"/>
      <c r="S12" s="36" t="s">
        <v>29</v>
      </c>
    </row>
    <row r="13" spans="1:19" ht="22.5" customHeight="1">
      <c r="A13" s="34"/>
      <c r="B13" s="35" t="s">
        <v>30</v>
      </c>
      <c r="C13" s="29">
        <v>65601</v>
      </c>
      <c r="D13" s="30">
        <v>24514</v>
      </c>
      <c r="E13" s="31">
        <v>165</v>
      </c>
      <c r="F13" s="32">
        <v>5812</v>
      </c>
      <c r="G13" s="30">
        <v>5684</v>
      </c>
      <c r="H13" s="33">
        <v>2140</v>
      </c>
      <c r="I13" s="31">
        <v>8</v>
      </c>
      <c r="J13" s="32">
        <v>65601</v>
      </c>
      <c r="K13" s="24">
        <f t="shared" si="0"/>
        <v>100</v>
      </c>
      <c r="L13" s="25">
        <v>5387</v>
      </c>
      <c r="M13" s="26">
        <v>39</v>
      </c>
      <c r="N13" s="26">
        <v>8</v>
      </c>
      <c r="O13" s="138"/>
      <c r="Q13" s="136"/>
      <c r="R13" s="34"/>
      <c r="S13" s="36" t="s">
        <v>31</v>
      </c>
    </row>
    <row r="14" spans="1:19" ht="22.5" customHeight="1">
      <c r="A14" s="34"/>
      <c r="B14" s="37" t="s">
        <v>32</v>
      </c>
      <c r="C14" s="29">
        <v>29700</v>
      </c>
      <c r="D14" s="30">
        <v>13346</v>
      </c>
      <c r="E14" s="31">
        <v>14</v>
      </c>
      <c r="F14" s="32">
        <v>2664</v>
      </c>
      <c r="G14" s="30">
        <v>2594</v>
      </c>
      <c r="H14" s="33">
        <v>978</v>
      </c>
      <c r="I14" s="31">
        <v>0</v>
      </c>
      <c r="J14" s="32">
        <v>29700</v>
      </c>
      <c r="K14" s="24">
        <f t="shared" si="0"/>
        <v>100</v>
      </c>
      <c r="L14" s="25">
        <v>1742</v>
      </c>
      <c r="M14" s="26">
        <v>12</v>
      </c>
      <c r="N14" s="26">
        <v>6</v>
      </c>
      <c r="O14" s="138"/>
      <c r="Q14" s="136"/>
      <c r="R14" s="34"/>
      <c r="S14" s="38" t="s">
        <v>32</v>
      </c>
    </row>
    <row r="15" spans="1:19" ht="22.5" customHeight="1">
      <c r="A15" s="39"/>
      <c r="B15" s="37" t="s">
        <v>33</v>
      </c>
      <c r="C15" s="29">
        <v>30826</v>
      </c>
      <c r="D15" s="30">
        <v>13106</v>
      </c>
      <c r="E15" s="31">
        <v>65</v>
      </c>
      <c r="F15" s="32">
        <v>2636</v>
      </c>
      <c r="G15" s="30">
        <v>2580</v>
      </c>
      <c r="H15" s="33">
        <v>872</v>
      </c>
      <c r="I15" s="31">
        <v>0</v>
      </c>
      <c r="J15" s="32">
        <v>30826</v>
      </c>
      <c r="K15" s="24">
        <f t="shared" si="0"/>
        <v>100</v>
      </c>
      <c r="L15" s="25">
        <v>2323</v>
      </c>
      <c r="M15" s="26">
        <v>14</v>
      </c>
      <c r="N15" s="26">
        <v>6</v>
      </c>
      <c r="O15" s="138"/>
      <c r="Q15" s="136"/>
      <c r="R15" s="39"/>
      <c r="S15" s="38" t="s">
        <v>33</v>
      </c>
    </row>
    <row r="16" spans="1:19" ht="22.5" customHeight="1">
      <c r="A16" s="39"/>
      <c r="B16" s="40" t="s">
        <v>34</v>
      </c>
      <c r="C16" s="29">
        <v>157660</v>
      </c>
      <c r="D16" s="30">
        <v>21602</v>
      </c>
      <c r="E16" s="31">
        <v>18</v>
      </c>
      <c r="F16" s="32">
        <v>2607</v>
      </c>
      <c r="G16" s="30">
        <v>2561</v>
      </c>
      <c r="H16" s="33">
        <v>809</v>
      </c>
      <c r="I16" s="31">
        <v>0</v>
      </c>
      <c r="J16" s="32">
        <v>31758</v>
      </c>
      <c r="K16" s="24">
        <f t="shared" si="0"/>
        <v>20.143346441710008</v>
      </c>
      <c r="L16" s="25">
        <v>1003</v>
      </c>
      <c r="M16" s="26"/>
      <c r="N16" s="26"/>
      <c r="O16" s="138"/>
      <c r="Q16" s="136"/>
      <c r="R16" s="39"/>
      <c r="S16" s="41" t="s">
        <v>35</v>
      </c>
    </row>
    <row r="17" spans="1:19" ht="22.5" customHeight="1">
      <c r="A17" s="39"/>
      <c r="B17" s="40" t="s">
        <v>36</v>
      </c>
      <c r="C17" s="29">
        <v>39410</v>
      </c>
      <c r="D17" s="30">
        <v>14573</v>
      </c>
      <c r="E17" s="31">
        <v>62</v>
      </c>
      <c r="F17" s="32">
        <v>2404</v>
      </c>
      <c r="G17" s="30">
        <v>2332</v>
      </c>
      <c r="H17" s="33">
        <v>1057</v>
      </c>
      <c r="I17" s="31">
        <v>0</v>
      </c>
      <c r="J17" s="32">
        <v>39410</v>
      </c>
      <c r="K17" s="24">
        <f t="shared" si="0"/>
        <v>100</v>
      </c>
      <c r="L17" s="25">
        <v>2009</v>
      </c>
      <c r="M17" s="26">
        <v>15</v>
      </c>
      <c r="N17" s="26">
        <v>7</v>
      </c>
      <c r="O17" s="138"/>
      <c r="Q17" s="136"/>
      <c r="R17" s="39"/>
      <c r="S17" s="41" t="s">
        <v>36</v>
      </c>
    </row>
    <row r="18" spans="1:19" ht="22.5" customHeight="1">
      <c r="A18" s="39"/>
      <c r="B18" s="40" t="s">
        <v>37</v>
      </c>
      <c r="C18" s="29">
        <v>48785</v>
      </c>
      <c r="D18" s="30">
        <v>17781</v>
      </c>
      <c r="E18" s="31">
        <v>26</v>
      </c>
      <c r="F18" s="32">
        <v>2460</v>
      </c>
      <c r="G18" s="30">
        <v>2375</v>
      </c>
      <c r="H18" s="33">
        <v>744</v>
      </c>
      <c r="I18" s="31">
        <v>0</v>
      </c>
      <c r="J18" s="32">
        <v>48785</v>
      </c>
      <c r="K18" s="24">
        <f t="shared" si="0"/>
        <v>100</v>
      </c>
      <c r="L18" s="25">
        <v>1101</v>
      </c>
      <c r="M18" s="26">
        <v>15</v>
      </c>
      <c r="N18" s="26">
        <v>6</v>
      </c>
      <c r="O18" s="138"/>
      <c r="Q18" s="136"/>
      <c r="R18" s="39"/>
      <c r="S18" s="41" t="s">
        <v>37</v>
      </c>
    </row>
    <row r="19" spans="1:19" ht="22.5" customHeight="1">
      <c r="A19" s="34"/>
      <c r="B19" s="35" t="s">
        <v>38</v>
      </c>
      <c r="C19" s="29">
        <v>89095</v>
      </c>
      <c r="D19" s="30">
        <v>29132</v>
      </c>
      <c r="E19" s="31">
        <v>49</v>
      </c>
      <c r="F19" s="32">
        <v>3684</v>
      </c>
      <c r="G19" s="30">
        <v>3415</v>
      </c>
      <c r="H19" s="33">
        <v>1448</v>
      </c>
      <c r="I19" s="31">
        <v>0</v>
      </c>
      <c r="J19" s="32">
        <v>62944</v>
      </c>
      <c r="K19" s="24">
        <f t="shared" si="0"/>
        <v>70.648184522139289</v>
      </c>
      <c r="L19" s="25">
        <v>3804</v>
      </c>
      <c r="M19" s="26">
        <v>50</v>
      </c>
      <c r="N19" s="26">
        <v>10</v>
      </c>
      <c r="O19" s="138"/>
      <c r="Q19" s="136"/>
      <c r="R19" s="42"/>
      <c r="S19" s="41" t="s">
        <v>38</v>
      </c>
    </row>
    <row r="20" spans="1:19" ht="22.5" customHeight="1">
      <c r="A20" s="42"/>
      <c r="B20" s="35" t="s">
        <v>39</v>
      </c>
      <c r="C20" s="29">
        <v>39165</v>
      </c>
      <c r="D20" s="30">
        <v>13978</v>
      </c>
      <c r="E20" s="31">
        <v>0</v>
      </c>
      <c r="F20" s="32">
        <v>7661</v>
      </c>
      <c r="G20" s="30">
        <v>7461</v>
      </c>
      <c r="H20" s="33">
        <v>2712</v>
      </c>
      <c r="I20" s="31">
        <v>0</v>
      </c>
      <c r="J20" s="32">
        <v>39165</v>
      </c>
      <c r="K20" s="24">
        <f>J20/C20*100</f>
        <v>100</v>
      </c>
      <c r="L20" s="25">
        <v>44</v>
      </c>
      <c r="M20" s="26">
        <v>30</v>
      </c>
      <c r="N20" s="26">
        <v>6</v>
      </c>
      <c r="O20" s="131"/>
      <c r="Q20" s="136"/>
      <c r="R20" s="42"/>
      <c r="S20" s="41" t="s">
        <v>38</v>
      </c>
    </row>
    <row r="21" spans="1:19" ht="22.5" customHeight="1">
      <c r="A21" s="119" t="s">
        <v>40</v>
      </c>
      <c r="B21" s="137"/>
      <c r="C21" s="29">
        <v>287228</v>
      </c>
      <c r="D21" s="30">
        <v>63388</v>
      </c>
      <c r="E21" s="31"/>
      <c r="F21" s="32">
        <v>8432</v>
      </c>
      <c r="G21" s="30">
        <v>7984</v>
      </c>
      <c r="H21" s="33">
        <v>2428</v>
      </c>
      <c r="I21" s="31"/>
      <c r="J21" s="32">
        <v>151058</v>
      </c>
      <c r="K21" s="24">
        <f t="shared" si="0"/>
        <v>52.591669335858626</v>
      </c>
      <c r="L21" s="25">
        <v>8820</v>
      </c>
      <c r="M21" s="26">
        <v>100</v>
      </c>
      <c r="N21" s="26">
        <v>20</v>
      </c>
      <c r="O21" s="130">
        <f>(C21+C22+C23+C24)/Q21</f>
        <v>3.1714552927254451</v>
      </c>
      <c r="Q21" s="136">
        <v>157178</v>
      </c>
      <c r="R21" s="119" t="s">
        <v>40</v>
      </c>
      <c r="S21" s="113"/>
    </row>
    <row r="22" spans="1:19" ht="22.5" customHeight="1">
      <c r="A22" s="119" t="s">
        <v>41</v>
      </c>
      <c r="B22" s="137"/>
      <c r="C22" s="29">
        <v>105127</v>
      </c>
      <c r="D22" s="30">
        <v>28418</v>
      </c>
      <c r="E22" s="31">
        <v>56</v>
      </c>
      <c r="F22" s="32">
        <v>4454</v>
      </c>
      <c r="G22" s="30">
        <v>3788</v>
      </c>
      <c r="H22" s="33">
        <v>1480</v>
      </c>
      <c r="I22" s="31">
        <v>9</v>
      </c>
      <c r="J22" s="32">
        <v>82615</v>
      </c>
      <c r="K22" s="24">
        <f t="shared" si="0"/>
        <v>78.585900862765996</v>
      </c>
      <c r="L22" s="25">
        <v>0</v>
      </c>
      <c r="M22" s="26">
        <v>45</v>
      </c>
      <c r="N22" s="26">
        <v>7</v>
      </c>
      <c r="O22" s="138" t="e">
        <f>C22/Q22</f>
        <v>#DIV/0!</v>
      </c>
      <c r="Q22" s="136"/>
      <c r="R22" s="119" t="s">
        <v>42</v>
      </c>
      <c r="S22" s="113"/>
    </row>
    <row r="23" spans="1:19" ht="22.5" customHeight="1">
      <c r="A23" s="119" t="s">
        <v>43</v>
      </c>
      <c r="B23" s="120"/>
      <c r="C23" s="29">
        <v>57345</v>
      </c>
      <c r="D23" s="30">
        <v>7278</v>
      </c>
      <c r="E23" s="31"/>
      <c r="F23" s="32">
        <v>2672</v>
      </c>
      <c r="G23" s="30">
        <v>2114</v>
      </c>
      <c r="H23" s="33">
        <v>255</v>
      </c>
      <c r="I23" s="31"/>
      <c r="J23" s="32">
        <v>51001</v>
      </c>
      <c r="K23" s="24">
        <f t="shared" si="0"/>
        <v>88.937134885343099</v>
      </c>
      <c r="L23" s="25">
        <v>1558</v>
      </c>
      <c r="M23" s="26">
        <v>161</v>
      </c>
      <c r="N23" s="26">
        <v>35</v>
      </c>
      <c r="O23" s="138" t="e">
        <f>(C23+C24)/Q23</f>
        <v>#DIV/0!</v>
      </c>
      <c r="Q23" s="136"/>
      <c r="R23" s="119" t="s">
        <v>43</v>
      </c>
      <c r="S23" s="113"/>
    </row>
    <row r="24" spans="1:19" ht="22.5" customHeight="1">
      <c r="A24" s="112" t="s">
        <v>44</v>
      </c>
      <c r="B24" s="113"/>
      <c r="C24" s="29">
        <v>48783</v>
      </c>
      <c r="D24" s="30">
        <v>13785</v>
      </c>
      <c r="E24" s="31">
        <v>49</v>
      </c>
      <c r="F24" s="32">
        <v>3772</v>
      </c>
      <c r="G24" s="30">
        <v>2870</v>
      </c>
      <c r="H24" s="33">
        <v>757</v>
      </c>
      <c r="I24" s="31">
        <v>0</v>
      </c>
      <c r="J24" s="32">
        <v>41291</v>
      </c>
      <c r="K24" s="24">
        <f t="shared" si="0"/>
        <v>84.642190927167249</v>
      </c>
      <c r="L24" s="25">
        <v>136</v>
      </c>
      <c r="M24" s="26">
        <v>20</v>
      </c>
      <c r="N24" s="26">
        <v>10</v>
      </c>
      <c r="O24" s="131" t="e">
        <f>C24/Q24</f>
        <v>#DIV/0!</v>
      </c>
      <c r="Q24" s="136"/>
      <c r="R24" s="119" t="s">
        <v>45</v>
      </c>
      <c r="S24" s="113"/>
    </row>
    <row r="25" spans="1:19" ht="22.5" customHeight="1">
      <c r="A25" s="119" t="s">
        <v>46</v>
      </c>
      <c r="B25" s="120"/>
      <c r="C25" s="29">
        <v>229823</v>
      </c>
      <c r="D25" s="30">
        <v>107315</v>
      </c>
      <c r="E25" s="31">
        <v>1630</v>
      </c>
      <c r="F25" s="32">
        <v>7012</v>
      </c>
      <c r="G25" s="30">
        <v>5938</v>
      </c>
      <c r="H25" s="33">
        <v>2868</v>
      </c>
      <c r="I25" s="31">
        <v>6</v>
      </c>
      <c r="J25" s="32">
        <v>150909</v>
      </c>
      <c r="K25" s="24">
        <f t="shared" si="0"/>
        <v>65.663140764849473</v>
      </c>
      <c r="L25" s="25">
        <v>10386</v>
      </c>
      <c r="M25" s="26">
        <v>90</v>
      </c>
      <c r="N25" s="26">
        <v>17</v>
      </c>
      <c r="O25" s="27">
        <f>C25/Q25</f>
        <v>4.5217605162711996</v>
      </c>
      <c r="Q25" s="28">
        <v>50826</v>
      </c>
      <c r="R25" s="119" t="s">
        <v>47</v>
      </c>
      <c r="S25" s="113"/>
    </row>
    <row r="26" spans="1:19" ht="22.5" customHeight="1">
      <c r="A26" s="133" t="s">
        <v>48</v>
      </c>
      <c r="B26" s="134"/>
      <c r="C26" s="29">
        <v>318986</v>
      </c>
      <c r="D26" s="30">
        <v>69969</v>
      </c>
      <c r="E26" s="31">
        <v>2534</v>
      </c>
      <c r="F26" s="32">
        <v>10876</v>
      </c>
      <c r="G26" s="30">
        <v>9478</v>
      </c>
      <c r="H26" s="33">
        <v>1572</v>
      </c>
      <c r="I26" s="31">
        <v>34</v>
      </c>
      <c r="J26" s="32">
        <v>145378</v>
      </c>
      <c r="K26" s="24">
        <f t="shared" si="0"/>
        <v>45.575040910886372</v>
      </c>
      <c r="L26" s="25">
        <v>3019</v>
      </c>
      <c r="M26" s="26">
        <v>214</v>
      </c>
      <c r="N26" s="26">
        <v>24</v>
      </c>
      <c r="O26" s="130">
        <f>(C26+C27+C28+C29+C30+C31+C32+C33+C34+C35+C36+C37+C38+C39+C40+C41+C42+C43+C44)/Q26</f>
        <v>7.0579708730282684</v>
      </c>
      <c r="Q26" s="136">
        <v>102448</v>
      </c>
      <c r="R26" s="133" t="s">
        <v>49</v>
      </c>
      <c r="S26" s="141"/>
    </row>
    <row r="27" spans="1:19" ht="22.5" customHeight="1">
      <c r="A27" s="39"/>
      <c r="B27" s="43" t="s">
        <v>50</v>
      </c>
      <c r="C27" s="29">
        <v>10466</v>
      </c>
      <c r="D27" s="30">
        <v>6078</v>
      </c>
      <c r="E27" s="31"/>
      <c r="F27" s="32">
        <v>322</v>
      </c>
      <c r="G27" s="30">
        <v>294</v>
      </c>
      <c r="H27" s="33">
        <v>135</v>
      </c>
      <c r="I27" s="31"/>
      <c r="J27" s="32">
        <v>10466</v>
      </c>
      <c r="K27" s="24">
        <f t="shared" si="0"/>
        <v>100</v>
      </c>
      <c r="L27" s="25">
        <v>271</v>
      </c>
      <c r="M27" s="26">
        <v>8</v>
      </c>
      <c r="N27" s="26"/>
      <c r="O27" s="138" t="e">
        <f t="shared" ref="O27:O44" si="1">C27/Q27</f>
        <v>#DIV/0!</v>
      </c>
      <c r="Q27" s="136"/>
      <c r="R27" s="34"/>
      <c r="S27" s="44" t="s">
        <v>51</v>
      </c>
    </row>
    <row r="28" spans="1:19" ht="22.5" customHeight="1">
      <c r="A28" s="39"/>
      <c r="B28" s="43" t="s">
        <v>52</v>
      </c>
      <c r="C28" s="29">
        <v>10752</v>
      </c>
      <c r="D28" s="30">
        <v>6102</v>
      </c>
      <c r="E28" s="31"/>
      <c r="F28" s="32">
        <v>317</v>
      </c>
      <c r="G28" s="30">
        <v>279</v>
      </c>
      <c r="H28" s="33">
        <v>147</v>
      </c>
      <c r="I28" s="31"/>
      <c r="J28" s="32">
        <v>10752</v>
      </c>
      <c r="K28" s="24">
        <f t="shared" si="0"/>
        <v>100</v>
      </c>
      <c r="L28" s="25">
        <v>672</v>
      </c>
      <c r="M28" s="26">
        <v>10</v>
      </c>
      <c r="N28" s="26"/>
      <c r="O28" s="138" t="e">
        <f t="shared" si="1"/>
        <v>#DIV/0!</v>
      </c>
      <c r="Q28" s="136"/>
      <c r="R28" s="34"/>
      <c r="S28" s="44" t="s">
        <v>53</v>
      </c>
    </row>
    <row r="29" spans="1:19" ht="22.5" customHeight="1">
      <c r="A29" s="39"/>
      <c r="B29" s="43" t="s">
        <v>54</v>
      </c>
      <c r="C29" s="29">
        <v>10858</v>
      </c>
      <c r="D29" s="30">
        <v>6607</v>
      </c>
      <c r="E29" s="31"/>
      <c r="F29" s="32">
        <v>310</v>
      </c>
      <c r="G29" s="30">
        <v>284</v>
      </c>
      <c r="H29" s="33">
        <v>107</v>
      </c>
      <c r="I29" s="31"/>
      <c r="J29" s="32">
        <v>10858</v>
      </c>
      <c r="K29" s="24">
        <f t="shared" si="0"/>
        <v>100</v>
      </c>
      <c r="L29" s="25">
        <v>268</v>
      </c>
      <c r="M29" s="26">
        <v>15</v>
      </c>
      <c r="N29" s="26"/>
      <c r="O29" s="138" t="e">
        <f t="shared" si="1"/>
        <v>#DIV/0!</v>
      </c>
      <c r="Q29" s="136"/>
      <c r="R29" s="39"/>
      <c r="S29" s="45" t="s">
        <v>55</v>
      </c>
    </row>
    <row r="30" spans="1:19" ht="22.5" customHeight="1">
      <c r="A30" s="39"/>
      <c r="B30" s="43" t="s">
        <v>56</v>
      </c>
      <c r="C30" s="29">
        <v>8488</v>
      </c>
      <c r="D30" s="30">
        <v>4826</v>
      </c>
      <c r="E30" s="31"/>
      <c r="F30" s="32">
        <v>256</v>
      </c>
      <c r="G30" s="30">
        <v>236</v>
      </c>
      <c r="H30" s="33">
        <v>91</v>
      </c>
      <c r="I30" s="31"/>
      <c r="J30" s="32">
        <v>8488</v>
      </c>
      <c r="K30" s="24">
        <f t="shared" si="0"/>
        <v>100</v>
      </c>
      <c r="L30" s="25">
        <v>352</v>
      </c>
      <c r="M30" s="26">
        <v>7</v>
      </c>
      <c r="N30" s="26"/>
      <c r="O30" s="138" t="e">
        <f t="shared" si="1"/>
        <v>#DIV/0!</v>
      </c>
      <c r="Q30" s="136"/>
      <c r="R30" s="39"/>
      <c r="S30" s="45" t="s">
        <v>57</v>
      </c>
    </row>
    <row r="31" spans="1:19" ht="22.5" customHeight="1">
      <c r="A31" s="39"/>
      <c r="B31" s="43" t="s">
        <v>58</v>
      </c>
      <c r="C31" s="29">
        <v>17889</v>
      </c>
      <c r="D31" s="30">
        <v>11494</v>
      </c>
      <c r="E31" s="31"/>
      <c r="F31" s="32">
        <v>470</v>
      </c>
      <c r="G31" s="30">
        <v>442</v>
      </c>
      <c r="H31" s="33">
        <v>254</v>
      </c>
      <c r="I31" s="31"/>
      <c r="J31" s="32">
        <v>17889</v>
      </c>
      <c r="K31" s="24">
        <f t="shared" si="0"/>
        <v>100</v>
      </c>
      <c r="L31" s="25">
        <v>498</v>
      </c>
      <c r="M31" s="26">
        <v>6</v>
      </c>
      <c r="N31" s="26"/>
      <c r="O31" s="138" t="e">
        <f t="shared" si="1"/>
        <v>#DIV/0!</v>
      </c>
      <c r="Q31" s="136"/>
      <c r="R31" s="39"/>
      <c r="S31" s="45" t="s">
        <v>59</v>
      </c>
    </row>
    <row r="32" spans="1:19" ht="22.5" customHeight="1">
      <c r="A32" s="39"/>
      <c r="B32" s="46" t="s">
        <v>60</v>
      </c>
      <c r="C32" s="29">
        <v>10682</v>
      </c>
      <c r="D32" s="30">
        <v>7191</v>
      </c>
      <c r="E32" s="31"/>
      <c r="F32" s="32">
        <v>444</v>
      </c>
      <c r="G32" s="30">
        <v>349</v>
      </c>
      <c r="H32" s="33">
        <v>217</v>
      </c>
      <c r="I32" s="31"/>
      <c r="J32" s="32">
        <v>10682</v>
      </c>
      <c r="K32" s="24">
        <f t="shared" si="0"/>
        <v>100</v>
      </c>
      <c r="L32" s="25">
        <v>378</v>
      </c>
      <c r="M32" s="26">
        <v>6</v>
      </c>
      <c r="N32" s="26"/>
      <c r="O32" s="138" t="e">
        <f t="shared" si="1"/>
        <v>#DIV/0!</v>
      </c>
      <c r="Q32" s="136"/>
      <c r="R32" s="39"/>
      <c r="S32" s="45" t="s">
        <v>61</v>
      </c>
    </row>
    <row r="33" spans="1:19" ht="22.5" customHeight="1">
      <c r="A33" s="39"/>
      <c r="B33" s="43" t="s">
        <v>62</v>
      </c>
      <c r="C33" s="29">
        <v>8957</v>
      </c>
      <c r="D33" s="30">
        <v>5653</v>
      </c>
      <c r="E33" s="31"/>
      <c r="F33" s="32">
        <v>311</v>
      </c>
      <c r="G33" s="30">
        <v>285</v>
      </c>
      <c r="H33" s="33">
        <v>178</v>
      </c>
      <c r="I33" s="31"/>
      <c r="J33" s="32">
        <v>8957</v>
      </c>
      <c r="K33" s="24">
        <f t="shared" si="0"/>
        <v>100</v>
      </c>
      <c r="L33" s="25">
        <v>376</v>
      </c>
      <c r="M33" s="26">
        <v>7</v>
      </c>
      <c r="N33" s="26"/>
      <c r="O33" s="138" t="e">
        <f t="shared" si="1"/>
        <v>#DIV/0!</v>
      </c>
      <c r="Q33" s="136"/>
      <c r="R33" s="39"/>
      <c r="S33" s="45" t="s">
        <v>63</v>
      </c>
    </row>
    <row r="34" spans="1:19" ht="22.5" customHeight="1">
      <c r="A34" s="39"/>
      <c r="B34" s="43" t="s">
        <v>64</v>
      </c>
      <c r="C34" s="29">
        <v>12740</v>
      </c>
      <c r="D34" s="30">
        <v>8295</v>
      </c>
      <c r="E34" s="31"/>
      <c r="F34" s="32">
        <v>332</v>
      </c>
      <c r="G34" s="30">
        <v>313</v>
      </c>
      <c r="H34" s="33">
        <v>190</v>
      </c>
      <c r="I34" s="31"/>
      <c r="J34" s="32">
        <v>12454</v>
      </c>
      <c r="K34" s="24">
        <f t="shared" si="0"/>
        <v>97.755102040816325</v>
      </c>
      <c r="L34" s="25">
        <v>111</v>
      </c>
      <c r="M34" s="26">
        <v>8</v>
      </c>
      <c r="N34" s="26"/>
      <c r="O34" s="138" t="e">
        <f t="shared" si="1"/>
        <v>#DIV/0!</v>
      </c>
      <c r="Q34" s="136"/>
      <c r="R34" s="39"/>
      <c r="S34" s="44" t="s">
        <v>65</v>
      </c>
    </row>
    <row r="35" spans="1:19" ht="22.5" customHeight="1">
      <c r="A35" s="39"/>
      <c r="B35" s="46" t="s">
        <v>66</v>
      </c>
      <c r="C35" s="29">
        <v>10176</v>
      </c>
      <c r="D35" s="30">
        <v>7249</v>
      </c>
      <c r="E35" s="31"/>
      <c r="F35" s="32">
        <v>271</v>
      </c>
      <c r="G35" s="30">
        <v>250</v>
      </c>
      <c r="H35" s="33">
        <v>137</v>
      </c>
      <c r="I35" s="31"/>
      <c r="J35" s="32">
        <v>10176</v>
      </c>
      <c r="K35" s="24">
        <f t="shared" si="0"/>
        <v>100</v>
      </c>
      <c r="L35" s="25">
        <v>257</v>
      </c>
      <c r="M35" s="26">
        <v>4</v>
      </c>
      <c r="N35" s="26"/>
      <c r="O35" s="138" t="e">
        <f t="shared" si="1"/>
        <v>#DIV/0!</v>
      </c>
      <c r="Q35" s="136"/>
      <c r="R35" s="39"/>
      <c r="S35" s="45" t="s">
        <v>67</v>
      </c>
    </row>
    <row r="36" spans="1:19" ht="22.5" customHeight="1">
      <c r="A36" s="39"/>
      <c r="B36" s="43" t="s">
        <v>68</v>
      </c>
      <c r="C36" s="29">
        <v>16837</v>
      </c>
      <c r="D36" s="30">
        <v>9719</v>
      </c>
      <c r="E36" s="31"/>
      <c r="F36" s="32">
        <v>531</v>
      </c>
      <c r="G36" s="30">
        <v>505</v>
      </c>
      <c r="H36" s="33">
        <v>257</v>
      </c>
      <c r="I36" s="31"/>
      <c r="J36" s="32">
        <v>16837</v>
      </c>
      <c r="K36" s="24">
        <f t="shared" si="0"/>
        <v>100</v>
      </c>
      <c r="L36" s="25">
        <v>376</v>
      </c>
      <c r="M36" s="26">
        <v>11</v>
      </c>
      <c r="N36" s="26"/>
      <c r="O36" s="138" t="e">
        <f t="shared" si="1"/>
        <v>#DIV/0!</v>
      </c>
      <c r="Q36" s="136"/>
      <c r="R36" s="39"/>
      <c r="S36" s="45" t="s">
        <v>69</v>
      </c>
    </row>
    <row r="37" spans="1:19" ht="22.5" customHeight="1">
      <c r="A37" s="39"/>
      <c r="B37" s="46" t="s">
        <v>70</v>
      </c>
      <c r="C37" s="29">
        <v>10606</v>
      </c>
      <c r="D37" s="30">
        <v>7135</v>
      </c>
      <c r="E37" s="31"/>
      <c r="F37" s="32">
        <v>365</v>
      </c>
      <c r="G37" s="30">
        <v>284</v>
      </c>
      <c r="H37" s="33">
        <v>186</v>
      </c>
      <c r="I37" s="31"/>
      <c r="J37" s="32">
        <v>10606</v>
      </c>
      <c r="K37" s="24">
        <f t="shared" si="0"/>
        <v>100</v>
      </c>
      <c r="L37" s="25">
        <v>360</v>
      </c>
      <c r="M37" s="26">
        <v>7</v>
      </c>
      <c r="N37" s="26"/>
      <c r="O37" s="138" t="e">
        <f t="shared" si="1"/>
        <v>#DIV/0!</v>
      </c>
      <c r="Q37" s="136"/>
      <c r="R37" s="39"/>
      <c r="S37" s="44" t="s">
        <v>71</v>
      </c>
    </row>
    <row r="38" spans="1:19" ht="22.5" customHeight="1">
      <c r="A38" s="39"/>
      <c r="B38" s="43" t="s">
        <v>72</v>
      </c>
      <c r="C38" s="29">
        <v>10376</v>
      </c>
      <c r="D38" s="30">
        <v>6787</v>
      </c>
      <c r="E38" s="31"/>
      <c r="F38" s="32">
        <v>332</v>
      </c>
      <c r="G38" s="30">
        <v>308</v>
      </c>
      <c r="H38" s="33">
        <v>191</v>
      </c>
      <c r="I38" s="31"/>
      <c r="J38" s="32">
        <v>10376</v>
      </c>
      <c r="K38" s="24">
        <f t="shared" si="0"/>
        <v>100</v>
      </c>
      <c r="L38" s="25">
        <v>171</v>
      </c>
      <c r="M38" s="26">
        <v>4</v>
      </c>
      <c r="N38" s="26"/>
      <c r="O38" s="138" t="e">
        <f t="shared" si="1"/>
        <v>#DIV/0!</v>
      </c>
      <c r="Q38" s="136"/>
      <c r="R38" s="39"/>
      <c r="S38" s="45" t="s">
        <v>73</v>
      </c>
    </row>
    <row r="39" spans="1:19" ht="22.5" customHeight="1">
      <c r="A39" s="39"/>
      <c r="B39" s="43" t="s">
        <v>74</v>
      </c>
      <c r="C39" s="29">
        <v>11644</v>
      </c>
      <c r="D39" s="30">
        <v>7762</v>
      </c>
      <c r="E39" s="31"/>
      <c r="F39" s="32">
        <v>329</v>
      </c>
      <c r="G39" s="30">
        <v>302</v>
      </c>
      <c r="H39" s="33">
        <v>196</v>
      </c>
      <c r="I39" s="31"/>
      <c r="J39" s="32">
        <v>11644</v>
      </c>
      <c r="K39" s="24">
        <f t="shared" si="0"/>
        <v>100</v>
      </c>
      <c r="L39" s="25">
        <v>478</v>
      </c>
      <c r="M39" s="26">
        <v>11</v>
      </c>
      <c r="N39" s="26"/>
      <c r="O39" s="138" t="e">
        <f t="shared" si="1"/>
        <v>#DIV/0!</v>
      </c>
      <c r="Q39" s="136"/>
      <c r="R39" s="39"/>
      <c r="S39" s="45" t="s">
        <v>75</v>
      </c>
    </row>
    <row r="40" spans="1:19" ht="22.5" customHeight="1">
      <c r="A40" s="39"/>
      <c r="B40" s="43" t="s">
        <v>76</v>
      </c>
      <c r="C40" s="29">
        <v>22981</v>
      </c>
      <c r="D40" s="30">
        <v>13305</v>
      </c>
      <c r="E40" s="31"/>
      <c r="F40" s="32">
        <v>566</v>
      </c>
      <c r="G40" s="30">
        <v>505</v>
      </c>
      <c r="H40" s="33">
        <v>260</v>
      </c>
      <c r="I40" s="31"/>
      <c r="J40" s="32">
        <v>22981</v>
      </c>
      <c r="K40" s="24">
        <f t="shared" si="0"/>
        <v>100</v>
      </c>
      <c r="L40" s="25">
        <v>315</v>
      </c>
      <c r="M40" s="26">
        <v>10</v>
      </c>
      <c r="N40" s="26"/>
      <c r="O40" s="138" t="e">
        <f t="shared" si="1"/>
        <v>#DIV/0!</v>
      </c>
      <c r="Q40" s="136"/>
      <c r="R40" s="39"/>
      <c r="S40" s="45" t="s">
        <v>77</v>
      </c>
    </row>
    <row r="41" spans="1:19" ht="22.5" customHeight="1">
      <c r="A41" s="39"/>
      <c r="B41" s="43" t="s">
        <v>78</v>
      </c>
      <c r="C41" s="29">
        <v>5952</v>
      </c>
      <c r="D41" s="30">
        <v>3440</v>
      </c>
      <c r="E41" s="31"/>
      <c r="F41" s="32">
        <v>270</v>
      </c>
      <c r="G41" s="30">
        <v>246</v>
      </c>
      <c r="H41" s="33">
        <v>170</v>
      </c>
      <c r="I41" s="31"/>
      <c r="J41" s="32">
        <v>5952</v>
      </c>
      <c r="K41" s="24">
        <f t="shared" si="0"/>
        <v>100</v>
      </c>
      <c r="L41" s="25">
        <v>69</v>
      </c>
      <c r="M41" s="26">
        <v>3</v>
      </c>
      <c r="N41" s="26"/>
      <c r="O41" s="138" t="e">
        <f t="shared" si="1"/>
        <v>#DIV/0!</v>
      </c>
      <c r="Q41" s="136"/>
      <c r="R41" s="39"/>
      <c r="S41" s="45" t="s">
        <v>74</v>
      </c>
    </row>
    <row r="42" spans="1:19" ht="22.5" customHeight="1">
      <c r="A42" s="42"/>
      <c r="B42" s="46" t="s">
        <v>79</v>
      </c>
      <c r="C42" s="29">
        <v>7610</v>
      </c>
      <c r="D42" s="30">
        <v>4050</v>
      </c>
      <c r="E42" s="31"/>
      <c r="F42" s="32">
        <v>329</v>
      </c>
      <c r="G42" s="30">
        <v>303</v>
      </c>
      <c r="H42" s="33">
        <v>180</v>
      </c>
      <c r="I42" s="31"/>
      <c r="J42" s="32">
        <v>7610</v>
      </c>
      <c r="K42" s="24">
        <f t="shared" si="0"/>
        <v>100</v>
      </c>
      <c r="L42" s="25">
        <v>227</v>
      </c>
      <c r="M42" s="26">
        <v>8</v>
      </c>
      <c r="N42" s="26"/>
      <c r="O42" s="138" t="e">
        <f t="shared" si="1"/>
        <v>#DIV/0!</v>
      </c>
      <c r="Q42" s="136"/>
      <c r="R42" s="39"/>
      <c r="S42" s="45" t="s">
        <v>80</v>
      </c>
    </row>
    <row r="43" spans="1:19" ht="22.5" customHeight="1">
      <c r="A43" s="133" t="s">
        <v>81</v>
      </c>
      <c r="B43" s="134"/>
      <c r="C43" s="29">
        <v>159808</v>
      </c>
      <c r="D43" s="30">
        <v>59048</v>
      </c>
      <c r="E43" s="31">
        <v>1164</v>
      </c>
      <c r="F43" s="32">
        <v>5044</v>
      </c>
      <c r="G43" s="30">
        <v>4504</v>
      </c>
      <c r="H43" s="33">
        <v>2311</v>
      </c>
      <c r="I43" s="31">
        <v>4</v>
      </c>
      <c r="J43" s="32">
        <v>77257</v>
      </c>
      <c r="K43" s="24">
        <f t="shared" si="0"/>
        <v>48.343637364837804</v>
      </c>
      <c r="L43" s="25">
        <v>2038</v>
      </c>
      <c r="M43" s="26">
        <v>80</v>
      </c>
      <c r="N43" s="26">
        <v>10</v>
      </c>
      <c r="O43" s="138" t="e">
        <f t="shared" si="1"/>
        <v>#DIV/0!</v>
      </c>
      <c r="Q43" s="136"/>
      <c r="R43" s="39"/>
      <c r="S43" s="47" t="s">
        <v>82</v>
      </c>
    </row>
    <row r="44" spans="1:19" ht="22.5" customHeight="1">
      <c r="A44" s="133" t="s">
        <v>83</v>
      </c>
      <c r="B44" s="134"/>
      <c r="C44" s="29">
        <v>57267</v>
      </c>
      <c r="D44" s="30">
        <v>23008</v>
      </c>
      <c r="E44" s="31">
        <v>11</v>
      </c>
      <c r="F44" s="32">
        <v>2687</v>
      </c>
      <c r="G44" s="30">
        <v>2440</v>
      </c>
      <c r="H44" s="33">
        <v>794</v>
      </c>
      <c r="I44" s="31">
        <v>0</v>
      </c>
      <c r="J44" s="32">
        <v>53668</v>
      </c>
      <c r="K44" s="24">
        <f t="shared" si="0"/>
        <v>93.71540328636037</v>
      </c>
      <c r="L44" s="25">
        <v>2765</v>
      </c>
      <c r="M44" s="26">
        <v>63</v>
      </c>
      <c r="N44" s="26">
        <v>8</v>
      </c>
      <c r="O44" s="131" t="e">
        <f t="shared" si="1"/>
        <v>#DIV/0!</v>
      </c>
      <c r="Q44" s="136"/>
      <c r="R44" s="42"/>
      <c r="S44" s="44" t="s">
        <v>84</v>
      </c>
    </row>
    <row r="45" spans="1:19" ht="22.5" customHeight="1">
      <c r="A45" s="133" t="s">
        <v>85</v>
      </c>
      <c r="B45" s="134"/>
      <c r="C45" s="29">
        <v>198935</v>
      </c>
      <c r="D45" s="30">
        <v>49041</v>
      </c>
      <c r="E45" s="31">
        <v>772</v>
      </c>
      <c r="F45" s="32">
        <v>6766</v>
      </c>
      <c r="G45" s="30">
        <v>5084</v>
      </c>
      <c r="H45" s="33">
        <v>1479</v>
      </c>
      <c r="I45" s="31">
        <v>19</v>
      </c>
      <c r="J45" s="32">
        <v>114703</v>
      </c>
      <c r="K45" s="24">
        <f t="shared" si="0"/>
        <v>57.658531681202405</v>
      </c>
      <c r="L45" s="25">
        <v>3583</v>
      </c>
      <c r="M45" s="26">
        <v>58</v>
      </c>
      <c r="N45" s="26">
        <v>12</v>
      </c>
      <c r="O45" s="130">
        <f>(C45+C46)/Q45</f>
        <v>4.8090577969900741</v>
      </c>
      <c r="Q45" s="136">
        <v>49968</v>
      </c>
      <c r="R45" s="133" t="s">
        <v>85</v>
      </c>
      <c r="S45" s="134"/>
    </row>
    <row r="46" spans="1:19" ht="22.5" customHeight="1">
      <c r="A46" s="34"/>
      <c r="B46" s="48" t="s">
        <v>86</v>
      </c>
      <c r="C46" s="29">
        <v>41364</v>
      </c>
      <c r="D46" s="30">
        <v>6054</v>
      </c>
      <c r="E46" s="31">
        <v>29</v>
      </c>
      <c r="F46" s="32">
        <v>819</v>
      </c>
      <c r="G46" s="30">
        <v>32</v>
      </c>
      <c r="H46" s="33">
        <v>155</v>
      </c>
      <c r="I46" s="31">
        <v>2</v>
      </c>
      <c r="J46" s="32">
        <v>36499</v>
      </c>
      <c r="K46" s="24">
        <f t="shared" si="0"/>
        <v>88.238564935692878</v>
      </c>
      <c r="L46" s="25">
        <v>271</v>
      </c>
      <c r="M46" s="26">
        <v>14</v>
      </c>
      <c r="N46" s="26">
        <v>2</v>
      </c>
      <c r="O46" s="131" t="e">
        <f>C46/Q46</f>
        <v>#DIV/0!</v>
      </c>
      <c r="Q46" s="136"/>
      <c r="R46" s="34"/>
      <c r="S46" s="48" t="s">
        <v>86</v>
      </c>
    </row>
    <row r="47" spans="1:19" ht="22.5" customHeight="1">
      <c r="A47" s="119" t="s">
        <v>87</v>
      </c>
      <c r="B47" s="120"/>
      <c r="C47" s="29">
        <v>188698</v>
      </c>
      <c r="D47" s="30">
        <v>54531</v>
      </c>
      <c r="E47" s="31">
        <v>273</v>
      </c>
      <c r="F47" s="32">
        <v>7483</v>
      </c>
      <c r="G47" s="30">
        <v>7156</v>
      </c>
      <c r="H47" s="33">
        <v>2324</v>
      </c>
      <c r="I47" s="31"/>
      <c r="J47" s="32">
        <v>95761</v>
      </c>
      <c r="K47" s="24">
        <f t="shared" si="0"/>
        <v>50.748285620409327</v>
      </c>
      <c r="L47" s="25">
        <v>2988</v>
      </c>
      <c r="M47" s="26">
        <v>72</v>
      </c>
      <c r="N47" s="26">
        <v>10</v>
      </c>
      <c r="O47" s="27">
        <f>C47/Q47</f>
        <v>3.6970611285266459</v>
      </c>
      <c r="Q47" s="28">
        <v>51040</v>
      </c>
      <c r="R47" s="119" t="s">
        <v>87</v>
      </c>
      <c r="S47" s="120"/>
    </row>
    <row r="48" spans="1:19" ht="22.5" customHeight="1">
      <c r="A48" s="119" t="s">
        <v>88</v>
      </c>
      <c r="B48" s="120"/>
      <c r="C48" s="29">
        <v>114376</v>
      </c>
      <c r="D48" s="30">
        <v>29434</v>
      </c>
      <c r="E48" s="31">
        <v>234</v>
      </c>
      <c r="F48" s="32">
        <v>5752</v>
      </c>
      <c r="G48" s="30">
        <v>5251</v>
      </c>
      <c r="H48" s="33">
        <v>1143</v>
      </c>
      <c r="I48" s="31">
        <v>1</v>
      </c>
      <c r="J48" s="32">
        <v>54342</v>
      </c>
      <c r="K48" s="24">
        <f t="shared" si="0"/>
        <v>47.511715744561798</v>
      </c>
      <c r="L48" s="25">
        <v>289</v>
      </c>
      <c r="M48" s="26">
        <v>73</v>
      </c>
      <c r="N48" s="26">
        <v>12</v>
      </c>
      <c r="O48" s="27">
        <f>C48/Q48</f>
        <v>2.6582996327801793</v>
      </c>
      <c r="Q48" s="28">
        <v>43026</v>
      </c>
      <c r="R48" s="119" t="s">
        <v>88</v>
      </c>
      <c r="S48" s="120"/>
    </row>
    <row r="49" spans="1:20" ht="22.5" customHeight="1">
      <c r="A49" s="142" t="s">
        <v>89</v>
      </c>
      <c r="B49" s="143"/>
      <c r="C49" s="29">
        <v>303501</v>
      </c>
      <c r="D49" s="30">
        <v>94386</v>
      </c>
      <c r="E49" s="31">
        <v>1832</v>
      </c>
      <c r="F49" s="32">
        <v>12815</v>
      </c>
      <c r="G49" s="30">
        <v>5184</v>
      </c>
      <c r="H49" s="33">
        <v>3109</v>
      </c>
      <c r="I49" s="31">
        <v>81</v>
      </c>
      <c r="J49" s="32">
        <v>373398</v>
      </c>
      <c r="K49" s="24">
        <f t="shared" si="0"/>
        <v>123.03023713266184</v>
      </c>
      <c r="L49" s="25">
        <v>8321</v>
      </c>
      <c r="M49" s="26">
        <v>250</v>
      </c>
      <c r="N49" s="26">
        <v>18</v>
      </c>
      <c r="O49" s="130">
        <f>(C49+C50)/Q49</f>
        <v>5.7437423090843289</v>
      </c>
      <c r="Q49" s="136">
        <v>69075</v>
      </c>
      <c r="R49" s="142" t="s">
        <v>89</v>
      </c>
      <c r="S49" s="143"/>
    </row>
    <row r="50" spans="1:20" ht="22.5" customHeight="1">
      <c r="A50" s="142" t="s">
        <v>90</v>
      </c>
      <c r="B50" s="144"/>
      <c r="C50" s="29">
        <v>93248</v>
      </c>
      <c r="D50" s="30">
        <v>27231</v>
      </c>
      <c r="E50" s="31">
        <v>0</v>
      </c>
      <c r="F50" s="32">
        <v>2290</v>
      </c>
      <c r="G50" s="30">
        <v>2030</v>
      </c>
      <c r="H50" s="33">
        <v>637</v>
      </c>
      <c r="I50" s="31"/>
      <c r="J50" s="32">
        <v>17408</v>
      </c>
      <c r="K50" s="24">
        <f t="shared" si="0"/>
        <v>18.668496911461908</v>
      </c>
      <c r="L50" s="25">
        <v>2106</v>
      </c>
      <c r="M50" s="26">
        <v>14</v>
      </c>
      <c r="N50" s="26">
        <v>6</v>
      </c>
      <c r="O50" s="131" t="e">
        <f>C50/Q50</f>
        <v>#DIV/0!</v>
      </c>
      <c r="Q50" s="136"/>
      <c r="R50" s="142" t="s">
        <v>90</v>
      </c>
      <c r="S50" s="144"/>
    </row>
    <row r="51" spans="1:20" ht="22.5" customHeight="1">
      <c r="A51" s="133" t="s">
        <v>91</v>
      </c>
      <c r="B51" s="134"/>
      <c r="C51" s="29">
        <v>159417</v>
      </c>
      <c r="D51" s="30">
        <v>42312</v>
      </c>
      <c r="E51" s="31">
        <v>578</v>
      </c>
      <c r="F51" s="32">
        <v>5444</v>
      </c>
      <c r="G51" s="30">
        <v>5095</v>
      </c>
      <c r="H51" s="33">
        <v>1241</v>
      </c>
      <c r="I51" s="31">
        <v>0</v>
      </c>
      <c r="J51" s="32">
        <v>142986</v>
      </c>
      <c r="K51" s="24">
        <f t="shared" si="0"/>
        <v>89.693069120608214</v>
      </c>
      <c r="L51" s="25">
        <v>4877</v>
      </c>
      <c r="M51" s="26">
        <v>100</v>
      </c>
      <c r="N51" s="26">
        <v>17</v>
      </c>
      <c r="O51" s="130">
        <f>(C51+C52+C53)/Q51</f>
        <v>5.3301583412452915</v>
      </c>
      <c r="Q51" s="136">
        <v>32651</v>
      </c>
      <c r="R51" s="133" t="s">
        <v>91</v>
      </c>
      <c r="S51" s="134"/>
    </row>
    <row r="52" spans="1:20" ht="22.5" customHeight="1">
      <c r="A52" s="34"/>
      <c r="B52" s="46" t="s">
        <v>92</v>
      </c>
      <c r="C52" s="29">
        <v>7372</v>
      </c>
      <c r="D52" s="30">
        <v>4939</v>
      </c>
      <c r="E52" s="31">
        <v>1</v>
      </c>
      <c r="F52" s="32">
        <v>314</v>
      </c>
      <c r="G52" s="30">
        <v>272</v>
      </c>
      <c r="H52" s="33">
        <v>128</v>
      </c>
      <c r="I52" s="31">
        <v>0</v>
      </c>
      <c r="J52" s="32">
        <v>7372</v>
      </c>
      <c r="K52" s="24">
        <f t="shared" si="0"/>
        <v>100</v>
      </c>
      <c r="L52" s="25">
        <v>169</v>
      </c>
      <c r="M52" s="26">
        <v>9</v>
      </c>
      <c r="N52" s="26">
        <v>0</v>
      </c>
      <c r="O52" s="138" t="e">
        <f>C52/Q52</f>
        <v>#DIV/0!</v>
      </c>
      <c r="Q52" s="136"/>
      <c r="R52" s="34"/>
      <c r="S52" s="46" t="s">
        <v>92</v>
      </c>
    </row>
    <row r="53" spans="1:20" ht="22.5" customHeight="1">
      <c r="A53" s="34"/>
      <c r="B53" s="48" t="s">
        <v>93</v>
      </c>
      <c r="C53" s="29">
        <v>7246</v>
      </c>
      <c r="D53" s="30">
        <v>4523</v>
      </c>
      <c r="E53" s="31">
        <v>3</v>
      </c>
      <c r="F53" s="32">
        <v>328</v>
      </c>
      <c r="G53" s="30">
        <v>283</v>
      </c>
      <c r="H53" s="33">
        <v>122</v>
      </c>
      <c r="I53" s="31">
        <v>0</v>
      </c>
      <c r="J53" s="32">
        <v>7246</v>
      </c>
      <c r="K53" s="24">
        <f t="shared" si="0"/>
        <v>100</v>
      </c>
      <c r="L53" s="25">
        <v>180</v>
      </c>
      <c r="M53" s="26">
        <v>10</v>
      </c>
      <c r="N53" s="26">
        <v>0</v>
      </c>
      <c r="O53" s="131" t="e">
        <f>C53/Q53</f>
        <v>#DIV/0!</v>
      </c>
      <c r="Q53" s="136"/>
      <c r="R53" s="34"/>
      <c r="S53" s="48" t="s">
        <v>93</v>
      </c>
    </row>
    <row r="54" spans="1:20" ht="22.5" customHeight="1">
      <c r="A54" s="133" t="s">
        <v>94</v>
      </c>
      <c r="B54" s="118"/>
      <c r="C54" s="29">
        <v>196011</v>
      </c>
      <c r="D54" s="30">
        <v>43999</v>
      </c>
      <c r="E54" s="31"/>
      <c r="F54" s="32">
        <v>6883</v>
      </c>
      <c r="G54" s="30">
        <v>5776</v>
      </c>
      <c r="H54" s="33">
        <v>1820</v>
      </c>
      <c r="I54" s="31"/>
      <c r="J54" s="32">
        <v>87844</v>
      </c>
      <c r="K54" s="24">
        <f t="shared" si="0"/>
        <v>44.815852171561801</v>
      </c>
      <c r="L54" s="25">
        <v>1498</v>
      </c>
      <c r="M54" s="26">
        <v>52</v>
      </c>
      <c r="N54" s="26">
        <v>12</v>
      </c>
      <c r="O54" s="130">
        <f>(C54+C55+C56+C57)/Q54</f>
        <v>5.1980414720548751</v>
      </c>
      <c r="Q54" s="136">
        <v>44319</v>
      </c>
      <c r="R54" s="133" t="s">
        <v>94</v>
      </c>
      <c r="S54" s="118"/>
    </row>
    <row r="55" spans="1:20" ht="22.5" customHeight="1">
      <c r="A55" s="39"/>
      <c r="B55" s="47" t="s">
        <v>95</v>
      </c>
      <c r="C55" s="29">
        <v>7173</v>
      </c>
      <c r="D55" s="30">
        <v>4640</v>
      </c>
      <c r="E55" s="31"/>
      <c r="F55" s="32">
        <v>157</v>
      </c>
      <c r="G55" s="30">
        <v>130</v>
      </c>
      <c r="H55" s="33">
        <v>66</v>
      </c>
      <c r="I55" s="31"/>
      <c r="J55" s="32">
        <v>6379</v>
      </c>
      <c r="K55" s="24">
        <f t="shared" si="0"/>
        <v>88.930712393698599</v>
      </c>
      <c r="L55" s="25">
        <v>1</v>
      </c>
      <c r="M55" s="26">
        <v>3</v>
      </c>
      <c r="N55" s="26"/>
      <c r="O55" s="138" t="e">
        <f>C55/Q55</f>
        <v>#DIV/0!</v>
      </c>
      <c r="Q55" s="136"/>
      <c r="R55" s="39"/>
      <c r="S55" s="48" t="s">
        <v>95</v>
      </c>
    </row>
    <row r="56" spans="1:20" ht="22.5" customHeight="1">
      <c r="A56" s="39"/>
      <c r="B56" s="44" t="s">
        <v>96</v>
      </c>
      <c r="C56" s="29">
        <v>6128</v>
      </c>
      <c r="D56" s="30">
        <v>4074</v>
      </c>
      <c r="E56" s="31"/>
      <c r="F56" s="32">
        <v>206</v>
      </c>
      <c r="G56" s="30">
        <v>148</v>
      </c>
      <c r="H56" s="33">
        <v>89</v>
      </c>
      <c r="I56" s="31"/>
      <c r="J56" s="32">
        <v>5274</v>
      </c>
      <c r="K56" s="24">
        <f t="shared" si="0"/>
        <v>86.063968668407313</v>
      </c>
      <c r="L56" s="25"/>
      <c r="M56" s="26">
        <v>3</v>
      </c>
      <c r="N56" s="26"/>
      <c r="O56" s="138" t="e">
        <f>(C56+C57)/Q56</f>
        <v>#DIV/0!</v>
      </c>
      <c r="Q56" s="136"/>
      <c r="R56" s="39"/>
      <c r="S56" s="46" t="s">
        <v>96</v>
      </c>
    </row>
    <row r="57" spans="1:20" ht="22.5" customHeight="1">
      <c r="A57" s="42"/>
      <c r="B57" s="44" t="s">
        <v>97</v>
      </c>
      <c r="C57" s="29">
        <v>21060</v>
      </c>
      <c r="D57" s="30">
        <v>7312</v>
      </c>
      <c r="E57" s="31"/>
      <c r="F57" s="32">
        <v>599</v>
      </c>
      <c r="G57" s="30">
        <v>549</v>
      </c>
      <c r="H57" s="33">
        <v>241</v>
      </c>
      <c r="I57" s="31"/>
      <c r="J57" s="32">
        <v>10969</v>
      </c>
      <c r="K57" s="24">
        <f t="shared" si="0"/>
        <v>52.084520417853753</v>
      </c>
      <c r="L57" s="25">
        <v>1</v>
      </c>
      <c r="M57" s="26">
        <v>5</v>
      </c>
      <c r="N57" s="26">
        <v>1</v>
      </c>
      <c r="O57" s="131" t="e">
        <f>C57/Q57</f>
        <v>#DIV/0!</v>
      </c>
      <c r="Q57" s="136"/>
      <c r="R57" s="42"/>
      <c r="S57" s="44" t="s">
        <v>97</v>
      </c>
    </row>
    <row r="58" spans="1:20" ht="22.5" customHeight="1">
      <c r="A58" s="112" t="s">
        <v>98</v>
      </c>
      <c r="B58" s="118"/>
      <c r="C58" s="29">
        <v>124973</v>
      </c>
      <c r="D58" s="30">
        <v>30651</v>
      </c>
      <c r="E58" s="31">
        <v>222</v>
      </c>
      <c r="F58" s="32">
        <v>4322</v>
      </c>
      <c r="G58" s="30">
        <v>3718</v>
      </c>
      <c r="H58" s="33">
        <v>1269</v>
      </c>
      <c r="I58" s="31"/>
      <c r="J58" s="32">
        <v>99445</v>
      </c>
      <c r="K58" s="24">
        <f t="shared" si="0"/>
        <v>79.573187808566644</v>
      </c>
      <c r="L58" s="25">
        <v>1106</v>
      </c>
      <c r="M58" s="26">
        <v>60</v>
      </c>
      <c r="N58" s="26">
        <v>12</v>
      </c>
      <c r="O58" s="27">
        <f>C58/Q58</f>
        <v>4.3924152959370169</v>
      </c>
      <c r="Q58" s="28">
        <v>28452</v>
      </c>
      <c r="R58" s="112" t="s">
        <v>99</v>
      </c>
      <c r="S58" s="113"/>
    </row>
    <row r="59" spans="1:20" ht="22.5" customHeight="1">
      <c r="A59" s="112" t="s">
        <v>100</v>
      </c>
      <c r="B59" s="118"/>
      <c r="C59" s="49">
        <v>117517</v>
      </c>
      <c r="D59" s="30">
        <v>31058</v>
      </c>
      <c r="E59" s="31">
        <v>375</v>
      </c>
      <c r="F59" s="32">
        <v>3524</v>
      </c>
      <c r="G59" s="30">
        <v>3093</v>
      </c>
      <c r="H59" s="33">
        <v>909</v>
      </c>
      <c r="I59" s="31">
        <v>9</v>
      </c>
      <c r="J59" s="32">
        <v>77560</v>
      </c>
      <c r="K59" s="24">
        <f t="shared" si="0"/>
        <v>65.998961852327753</v>
      </c>
      <c r="L59" s="25">
        <v>1298</v>
      </c>
      <c r="M59" s="26">
        <v>44</v>
      </c>
      <c r="N59" s="26">
        <v>10</v>
      </c>
      <c r="O59" s="27">
        <f t="shared" ref="O59:O74" si="2">C59/Q59</f>
        <v>5.3380422439245967</v>
      </c>
      <c r="Q59" s="28">
        <v>22015</v>
      </c>
      <c r="R59" s="112" t="s">
        <v>101</v>
      </c>
      <c r="S59" s="113"/>
    </row>
    <row r="60" spans="1:20" ht="22.5" customHeight="1">
      <c r="A60" s="112" t="s">
        <v>102</v>
      </c>
      <c r="B60" s="137"/>
      <c r="C60" s="29">
        <v>199287</v>
      </c>
      <c r="D60" s="30">
        <v>73486</v>
      </c>
      <c r="E60" s="31">
        <v>769</v>
      </c>
      <c r="F60" s="32">
        <v>7543</v>
      </c>
      <c r="G60" s="30">
        <v>5151</v>
      </c>
      <c r="H60" s="33">
        <v>1072</v>
      </c>
      <c r="I60" s="31">
        <v>0</v>
      </c>
      <c r="J60" s="32">
        <v>162092</v>
      </c>
      <c r="K60" s="24">
        <f t="shared" si="0"/>
        <v>81.335962707050641</v>
      </c>
      <c r="L60" s="25">
        <v>382</v>
      </c>
      <c r="M60" s="26">
        <v>158</v>
      </c>
      <c r="N60" s="26">
        <v>10</v>
      </c>
      <c r="O60" s="27">
        <f t="shared" si="2"/>
        <v>3.5897865441772492</v>
      </c>
      <c r="Q60" s="28">
        <v>55515</v>
      </c>
      <c r="R60" s="112" t="s">
        <v>103</v>
      </c>
      <c r="S60" s="113"/>
      <c r="T60" s="50"/>
    </row>
    <row r="61" spans="1:20" ht="22.5" customHeight="1">
      <c r="A61" s="133" t="s">
        <v>104</v>
      </c>
      <c r="B61" s="137"/>
      <c r="C61" s="29">
        <v>336866</v>
      </c>
      <c r="D61" s="30">
        <v>80057</v>
      </c>
      <c r="E61" s="31">
        <v>3238</v>
      </c>
      <c r="F61" s="32">
        <v>14285</v>
      </c>
      <c r="G61" s="30">
        <v>11691</v>
      </c>
      <c r="H61" s="33">
        <v>2769</v>
      </c>
      <c r="I61" s="31">
        <v>143</v>
      </c>
      <c r="J61" s="32">
        <v>208998</v>
      </c>
      <c r="K61" s="24">
        <f t="shared" si="0"/>
        <v>62.041880154126574</v>
      </c>
      <c r="L61" s="25">
        <v>3013</v>
      </c>
      <c r="M61" s="26">
        <v>406</v>
      </c>
      <c r="N61" s="26">
        <v>20</v>
      </c>
      <c r="O61" s="130">
        <f>(C61+C62+C63+C64+C65+C66+C67+C68+C69)/Q61</f>
        <v>6.3022547863847311</v>
      </c>
      <c r="P61" s="139"/>
      <c r="Q61" s="136">
        <v>67013</v>
      </c>
      <c r="R61" s="133" t="s">
        <v>105</v>
      </c>
      <c r="S61" s="113"/>
      <c r="T61" s="51"/>
    </row>
    <row r="62" spans="1:20" ht="22.5" customHeight="1">
      <c r="A62" s="52"/>
      <c r="B62" s="53" t="s">
        <v>106</v>
      </c>
      <c r="C62" s="29">
        <v>11920</v>
      </c>
      <c r="D62" s="30">
        <v>5000</v>
      </c>
      <c r="E62" s="31">
        <v>11</v>
      </c>
      <c r="F62" s="32">
        <v>834</v>
      </c>
      <c r="G62" s="30">
        <v>782</v>
      </c>
      <c r="H62" s="33">
        <v>369</v>
      </c>
      <c r="I62" s="31">
        <v>0</v>
      </c>
      <c r="J62" s="32">
        <v>11920</v>
      </c>
      <c r="K62" s="24">
        <f t="shared" si="0"/>
        <v>100</v>
      </c>
      <c r="L62" s="25">
        <v>10</v>
      </c>
      <c r="M62" s="26">
        <v>10</v>
      </c>
      <c r="N62" s="26">
        <v>0</v>
      </c>
      <c r="O62" s="138" t="e">
        <f t="shared" si="2"/>
        <v>#DIV/0!</v>
      </c>
      <c r="P62" s="140"/>
      <c r="Q62" s="136"/>
      <c r="R62" s="52"/>
      <c r="S62" s="39" t="s">
        <v>107</v>
      </c>
      <c r="T62" s="51"/>
    </row>
    <row r="63" spans="1:20" ht="22.5" customHeight="1">
      <c r="A63" s="54"/>
      <c r="B63" s="48" t="s">
        <v>108</v>
      </c>
      <c r="C63" s="29">
        <v>7113</v>
      </c>
      <c r="D63" s="30">
        <v>3075</v>
      </c>
      <c r="E63" s="31">
        <v>2</v>
      </c>
      <c r="F63" s="32">
        <v>419</v>
      </c>
      <c r="G63" s="30">
        <v>373</v>
      </c>
      <c r="H63" s="33">
        <v>142</v>
      </c>
      <c r="I63" s="31">
        <v>0</v>
      </c>
      <c r="J63" s="32">
        <v>7113</v>
      </c>
      <c r="K63" s="24">
        <f t="shared" si="0"/>
        <v>100</v>
      </c>
      <c r="L63" s="25">
        <v>0</v>
      </c>
      <c r="M63" s="26">
        <v>7</v>
      </c>
      <c r="N63" s="26">
        <v>0</v>
      </c>
      <c r="O63" s="138" t="e">
        <f t="shared" si="2"/>
        <v>#DIV/0!</v>
      </c>
      <c r="P63" s="140"/>
      <c r="Q63" s="136"/>
      <c r="R63" s="54"/>
      <c r="S63" s="47" t="s">
        <v>109</v>
      </c>
      <c r="T63" s="51"/>
    </row>
    <row r="64" spans="1:20" ht="22.5" customHeight="1">
      <c r="A64" s="39"/>
      <c r="B64" s="48" t="s">
        <v>110</v>
      </c>
      <c r="C64" s="29">
        <v>8062</v>
      </c>
      <c r="D64" s="30">
        <v>3913</v>
      </c>
      <c r="E64" s="31">
        <v>2</v>
      </c>
      <c r="F64" s="32">
        <v>449</v>
      </c>
      <c r="G64" s="30">
        <v>398</v>
      </c>
      <c r="H64" s="33">
        <v>170</v>
      </c>
      <c r="I64" s="31">
        <v>0</v>
      </c>
      <c r="J64" s="32">
        <v>8062</v>
      </c>
      <c r="K64" s="24">
        <f t="shared" si="0"/>
        <v>100</v>
      </c>
      <c r="L64" s="25">
        <v>1</v>
      </c>
      <c r="M64" s="26">
        <v>7</v>
      </c>
      <c r="N64" s="26">
        <v>0</v>
      </c>
      <c r="O64" s="138" t="e">
        <f t="shared" si="2"/>
        <v>#DIV/0!</v>
      </c>
      <c r="P64" s="140"/>
      <c r="Q64" s="136"/>
      <c r="R64" s="39"/>
      <c r="S64" s="47" t="s">
        <v>111</v>
      </c>
      <c r="T64" s="51"/>
    </row>
    <row r="65" spans="1:20" ht="22.5" customHeight="1">
      <c r="A65" s="34"/>
      <c r="B65" s="48" t="s">
        <v>112</v>
      </c>
      <c r="C65" s="29">
        <v>8085</v>
      </c>
      <c r="D65" s="30">
        <v>3647</v>
      </c>
      <c r="E65" s="31">
        <v>0</v>
      </c>
      <c r="F65" s="32">
        <v>487</v>
      </c>
      <c r="G65" s="30">
        <v>435</v>
      </c>
      <c r="H65" s="33">
        <v>144</v>
      </c>
      <c r="I65" s="31">
        <v>0</v>
      </c>
      <c r="J65" s="32">
        <v>8085</v>
      </c>
      <c r="K65" s="24">
        <f t="shared" si="0"/>
        <v>100</v>
      </c>
      <c r="L65" s="25">
        <v>1</v>
      </c>
      <c r="M65" s="26">
        <v>9</v>
      </c>
      <c r="N65" s="26">
        <v>0</v>
      </c>
      <c r="O65" s="138" t="e">
        <f t="shared" si="2"/>
        <v>#DIV/0!</v>
      </c>
      <c r="P65" s="140"/>
      <c r="Q65" s="136"/>
      <c r="R65" s="34"/>
      <c r="S65" s="47" t="s">
        <v>113</v>
      </c>
      <c r="T65" s="51"/>
    </row>
    <row r="66" spans="1:20" ht="22.5" customHeight="1">
      <c r="A66" s="34"/>
      <c r="B66" s="48" t="s">
        <v>114</v>
      </c>
      <c r="C66" s="29">
        <v>8291</v>
      </c>
      <c r="D66" s="30">
        <v>4169</v>
      </c>
      <c r="E66" s="31">
        <v>5</v>
      </c>
      <c r="F66" s="32">
        <v>508</v>
      </c>
      <c r="G66" s="30">
        <v>479</v>
      </c>
      <c r="H66" s="33">
        <v>255</v>
      </c>
      <c r="I66" s="31">
        <v>0</v>
      </c>
      <c r="J66" s="32">
        <v>8291</v>
      </c>
      <c r="K66" s="24">
        <f t="shared" si="0"/>
        <v>100</v>
      </c>
      <c r="L66" s="25">
        <v>7</v>
      </c>
      <c r="M66" s="26">
        <v>8</v>
      </c>
      <c r="N66" s="26">
        <v>0</v>
      </c>
      <c r="O66" s="138" t="e">
        <f t="shared" si="2"/>
        <v>#DIV/0!</v>
      </c>
      <c r="P66" s="140"/>
      <c r="Q66" s="136"/>
      <c r="R66" s="34"/>
      <c r="S66" s="47" t="s">
        <v>115</v>
      </c>
      <c r="T66" s="51"/>
    </row>
    <row r="67" spans="1:20" ht="22.5" customHeight="1">
      <c r="A67" s="34"/>
      <c r="B67" s="46" t="s">
        <v>116</v>
      </c>
      <c r="C67" s="29">
        <v>7496</v>
      </c>
      <c r="D67" s="30">
        <v>3332</v>
      </c>
      <c r="E67" s="31">
        <v>3</v>
      </c>
      <c r="F67" s="32">
        <v>594</v>
      </c>
      <c r="G67" s="30">
        <v>572</v>
      </c>
      <c r="H67" s="33">
        <v>284</v>
      </c>
      <c r="I67" s="31">
        <v>0</v>
      </c>
      <c r="J67" s="32">
        <v>7496</v>
      </c>
      <c r="K67" s="24">
        <f t="shared" si="0"/>
        <v>100</v>
      </c>
      <c r="L67" s="25">
        <v>4</v>
      </c>
      <c r="M67" s="26">
        <v>8</v>
      </c>
      <c r="N67" s="26">
        <v>0</v>
      </c>
      <c r="O67" s="138" t="e">
        <f t="shared" si="2"/>
        <v>#DIV/0!</v>
      </c>
      <c r="P67" s="140"/>
      <c r="Q67" s="136"/>
      <c r="R67" s="34"/>
      <c r="S67" s="44" t="s">
        <v>117</v>
      </c>
      <c r="T67" s="51"/>
    </row>
    <row r="68" spans="1:20" ht="22.5" customHeight="1">
      <c r="A68" s="34"/>
      <c r="B68" s="48" t="s">
        <v>118</v>
      </c>
      <c r="C68" s="29">
        <v>13813</v>
      </c>
      <c r="D68" s="30">
        <v>6903</v>
      </c>
      <c r="E68" s="31">
        <v>67</v>
      </c>
      <c r="F68" s="32">
        <v>996</v>
      </c>
      <c r="G68" s="30">
        <v>884</v>
      </c>
      <c r="H68" s="33">
        <v>425</v>
      </c>
      <c r="I68" s="31">
        <v>4</v>
      </c>
      <c r="J68" s="32">
        <v>13813</v>
      </c>
      <c r="K68" s="24">
        <f t="shared" si="0"/>
        <v>100</v>
      </c>
      <c r="L68" s="25">
        <v>6</v>
      </c>
      <c r="M68" s="26">
        <v>9</v>
      </c>
      <c r="N68" s="26">
        <v>0</v>
      </c>
      <c r="O68" s="138" t="e">
        <f t="shared" si="2"/>
        <v>#DIV/0!</v>
      </c>
      <c r="P68" s="140"/>
      <c r="Q68" s="136"/>
      <c r="R68" s="34"/>
      <c r="S68" s="47" t="s">
        <v>119</v>
      </c>
      <c r="T68" s="51"/>
    </row>
    <row r="69" spans="1:20" ht="22.5" customHeight="1">
      <c r="A69" s="55"/>
      <c r="B69" s="46" t="s">
        <v>120</v>
      </c>
      <c r="C69" s="29">
        <v>20687</v>
      </c>
      <c r="D69" s="30">
        <v>6872</v>
      </c>
      <c r="E69" s="31">
        <v>0</v>
      </c>
      <c r="F69" s="32">
        <v>500</v>
      </c>
      <c r="G69" s="30">
        <v>426</v>
      </c>
      <c r="H69" s="33">
        <v>182</v>
      </c>
      <c r="I69" s="31">
        <v>0</v>
      </c>
      <c r="J69" s="32">
        <v>20257</v>
      </c>
      <c r="K69" s="24">
        <f t="shared" si="0"/>
        <v>97.921399912988832</v>
      </c>
      <c r="L69" s="25">
        <v>0</v>
      </c>
      <c r="M69" s="26">
        <v>10</v>
      </c>
      <c r="N69" s="26">
        <v>0</v>
      </c>
      <c r="O69" s="131" t="e">
        <f t="shared" si="2"/>
        <v>#DIV/0!</v>
      </c>
      <c r="P69" s="140"/>
      <c r="Q69" s="136"/>
      <c r="R69" s="34"/>
      <c r="S69" s="47" t="s">
        <v>121</v>
      </c>
      <c r="T69" s="51"/>
    </row>
    <row r="70" spans="1:20" ht="22.5" customHeight="1">
      <c r="A70" s="133" t="s">
        <v>122</v>
      </c>
      <c r="B70" s="118"/>
      <c r="C70" s="29">
        <v>190587</v>
      </c>
      <c r="D70" s="30">
        <v>49442</v>
      </c>
      <c r="E70" s="31">
        <v>1364</v>
      </c>
      <c r="F70" s="32">
        <v>4417</v>
      </c>
      <c r="G70" s="30">
        <v>4188</v>
      </c>
      <c r="H70" s="33">
        <v>1514</v>
      </c>
      <c r="I70" s="31">
        <v>6</v>
      </c>
      <c r="J70" s="32">
        <v>144482</v>
      </c>
      <c r="K70" s="24">
        <f t="shared" si="0"/>
        <v>75.808948144416988</v>
      </c>
      <c r="L70" s="25">
        <v>2003</v>
      </c>
      <c r="M70" s="26">
        <v>53</v>
      </c>
      <c r="N70" s="26">
        <v>12</v>
      </c>
      <c r="O70" s="130">
        <f>(C70+C71+C72+C73+C74)/Q70</f>
        <v>3.9059405442901807</v>
      </c>
      <c r="Q70" s="136">
        <v>99469</v>
      </c>
      <c r="R70" s="133" t="s">
        <v>123</v>
      </c>
      <c r="S70" s="141"/>
      <c r="T70" s="56"/>
    </row>
    <row r="71" spans="1:20" ht="22.5" customHeight="1">
      <c r="A71" s="42"/>
      <c r="B71" s="57" t="s">
        <v>124</v>
      </c>
      <c r="C71" s="29">
        <v>21515</v>
      </c>
      <c r="D71" s="30">
        <v>7542</v>
      </c>
      <c r="E71" s="31">
        <v>0</v>
      </c>
      <c r="F71" s="32">
        <v>1092</v>
      </c>
      <c r="G71" s="30">
        <v>1050</v>
      </c>
      <c r="H71" s="33">
        <v>300</v>
      </c>
      <c r="I71" s="31">
        <v>0</v>
      </c>
      <c r="J71" s="32">
        <v>19778</v>
      </c>
      <c r="K71" s="24">
        <f t="shared" si="0"/>
        <v>91.926562863118761</v>
      </c>
      <c r="L71" s="25">
        <v>0</v>
      </c>
      <c r="M71" s="26">
        <v>15</v>
      </c>
      <c r="N71" s="26">
        <v>5</v>
      </c>
      <c r="O71" s="138" t="e">
        <f t="shared" si="2"/>
        <v>#DIV/0!</v>
      </c>
      <c r="Q71" s="136"/>
      <c r="R71" s="42"/>
      <c r="S71" s="58" t="s">
        <v>124</v>
      </c>
    </row>
    <row r="72" spans="1:20" ht="22.5" customHeight="1">
      <c r="A72" s="112" t="s">
        <v>125</v>
      </c>
      <c r="B72" s="118"/>
      <c r="C72" s="29">
        <v>59000</v>
      </c>
      <c r="D72" s="30">
        <v>22936</v>
      </c>
      <c r="E72" s="31">
        <v>127</v>
      </c>
      <c r="F72" s="32">
        <v>2273</v>
      </c>
      <c r="G72" s="30">
        <v>2168</v>
      </c>
      <c r="H72" s="33">
        <v>980</v>
      </c>
      <c r="I72" s="31">
        <v>0</v>
      </c>
      <c r="J72" s="32">
        <v>50861</v>
      </c>
      <c r="K72" s="24">
        <f t="shared" si="0"/>
        <v>86.205084745762719</v>
      </c>
      <c r="L72" s="25">
        <v>99</v>
      </c>
      <c r="M72" s="26">
        <v>28</v>
      </c>
      <c r="N72" s="26">
        <v>10</v>
      </c>
      <c r="O72" s="138" t="e">
        <f t="shared" si="2"/>
        <v>#DIV/0!</v>
      </c>
      <c r="Q72" s="136"/>
      <c r="R72" s="112" t="s">
        <v>126</v>
      </c>
      <c r="S72" s="113"/>
    </row>
    <row r="73" spans="1:20" ht="22.5" customHeight="1">
      <c r="A73" s="112" t="s">
        <v>127</v>
      </c>
      <c r="B73" s="118"/>
      <c r="C73" s="29">
        <v>68745</v>
      </c>
      <c r="D73" s="30">
        <v>24611</v>
      </c>
      <c r="E73" s="31">
        <v>466</v>
      </c>
      <c r="F73" s="32">
        <v>2323</v>
      </c>
      <c r="G73" s="30">
        <v>2230</v>
      </c>
      <c r="H73" s="33">
        <v>966</v>
      </c>
      <c r="I73" s="31">
        <v>15</v>
      </c>
      <c r="J73" s="32">
        <v>55682</v>
      </c>
      <c r="K73" s="24">
        <f t="shared" si="0"/>
        <v>80.99789075569133</v>
      </c>
      <c r="L73" s="25">
        <v>1069</v>
      </c>
      <c r="M73" s="26">
        <v>45</v>
      </c>
      <c r="N73" s="26">
        <v>6</v>
      </c>
      <c r="O73" s="138" t="e">
        <f t="shared" si="2"/>
        <v>#DIV/0!</v>
      </c>
      <c r="Q73" s="136"/>
      <c r="R73" s="112" t="s">
        <v>128</v>
      </c>
      <c r="S73" s="113"/>
    </row>
    <row r="74" spans="1:20" ht="22.5" customHeight="1">
      <c r="A74" s="112" t="s">
        <v>129</v>
      </c>
      <c r="B74" s="118"/>
      <c r="C74" s="29">
        <v>48673</v>
      </c>
      <c r="D74" s="30">
        <v>19409</v>
      </c>
      <c r="E74" s="31"/>
      <c r="F74" s="32">
        <v>1952</v>
      </c>
      <c r="G74" s="30">
        <v>1827</v>
      </c>
      <c r="H74" s="33">
        <v>449</v>
      </c>
      <c r="I74" s="31"/>
      <c r="J74" s="32">
        <v>42319</v>
      </c>
      <c r="K74" s="24">
        <f t="shared" ref="K74:K120" si="3">J74/C74*100</f>
        <v>86.945534485238213</v>
      </c>
      <c r="L74" s="25">
        <v>23</v>
      </c>
      <c r="M74" s="26">
        <v>27</v>
      </c>
      <c r="N74" s="26">
        <v>5</v>
      </c>
      <c r="O74" s="131" t="e">
        <f t="shared" si="2"/>
        <v>#DIV/0!</v>
      </c>
      <c r="Q74" s="136"/>
      <c r="R74" s="112" t="s">
        <v>130</v>
      </c>
      <c r="S74" s="113"/>
    </row>
    <row r="75" spans="1:20" ht="22.5" customHeight="1">
      <c r="A75" s="128" t="s">
        <v>131</v>
      </c>
      <c r="B75" s="117"/>
      <c r="C75" s="29">
        <v>120448</v>
      </c>
      <c r="D75" s="30">
        <v>30966</v>
      </c>
      <c r="E75" s="31">
        <v>352</v>
      </c>
      <c r="F75" s="32">
        <v>3706</v>
      </c>
      <c r="G75" s="30">
        <v>2922</v>
      </c>
      <c r="H75" s="33">
        <v>1034</v>
      </c>
      <c r="I75" s="31">
        <v>0</v>
      </c>
      <c r="J75" s="32">
        <v>72329</v>
      </c>
      <c r="K75" s="24">
        <f t="shared" si="3"/>
        <v>60.049980074388955</v>
      </c>
      <c r="L75" s="25">
        <v>2252</v>
      </c>
      <c r="M75" s="26">
        <v>41</v>
      </c>
      <c r="N75" s="26">
        <v>10</v>
      </c>
      <c r="O75" s="130">
        <f>(C75+C76+C77)/Q75</f>
        <v>3.9929349522698518</v>
      </c>
      <c r="Q75" s="136">
        <v>60863</v>
      </c>
      <c r="R75" s="112" t="s">
        <v>132</v>
      </c>
      <c r="S75" s="113"/>
    </row>
    <row r="76" spans="1:20" ht="22.5" customHeight="1">
      <c r="A76" s="42"/>
      <c r="B76" s="58" t="s">
        <v>133</v>
      </c>
      <c r="C76" s="29">
        <v>11803</v>
      </c>
      <c r="D76" s="30">
        <v>2198</v>
      </c>
      <c r="E76" s="31">
        <v>0</v>
      </c>
      <c r="F76" s="32">
        <v>734</v>
      </c>
      <c r="G76" s="30">
        <v>707</v>
      </c>
      <c r="H76" s="33">
        <v>218</v>
      </c>
      <c r="I76" s="31">
        <v>0</v>
      </c>
      <c r="J76" s="32">
        <v>11803</v>
      </c>
      <c r="K76" s="24">
        <f t="shared" si="3"/>
        <v>100</v>
      </c>
      <c r="L76" s="25">
        <v>5</v>
      </c>
      <c r="M76" s="26">
        <v>14</v>
      </c>
      <c r="N76" s="26">
        <v>1</v>
      </c>
      <c r="O76" s="138"/>
      <c r="Q76" s="136"/>
      <c r="R76" s="42"/>
      <c r="S76" s="58" t="s">
        <v>134</v>
      </c>
    </row>
    <row r="77" spans="1:20" ht="22.5" customHeight="1">
      <c r="A77" s="112" t="s">
        <v>135</v>
      </c>
      <c r="B77" s="137"/>
      <c r="C77" s="29">
        <v>110771</v>
      </c>
      <c r="D77" s="30">
        <v>26971</v>
      </c>
      <c r="E77" s="31">
        <v>0</v>
      </c>
      <c r="F77" s="32">
        <v>3638</v>
      </c>
      <c r="G77" s="30">
        <v>3053</v>
      </c>
      <c r="H77" s="33">
        <v>814</v>
      </c>
      <c r="I77" s="31">
        <v>0</v>
      </c>
      <c r="J77" s="32">
        <v>57485</v>
      </c>
      <c r="K77" s="24">
        <f t="shared" si="3"/>
        <v>51.895351671466358</v>
      </c>
      <c r="L77" s="25">
        <v>3321</v>
      </c>
      <c r="M77" s="26">
        <v>63</v>
      </c>
      <c r="N77" s="26">
        <v>10</v>
      </c>
      <c r="O77" s="131"/>
      <c r="Q77" s="136"/>
      <c r="R77" s="112" t="s">
        <v>136</v>
      </c>
      <c r="S77" s="113"/>
    </row>
    <row r="78" spans="1:20" ht="22.5" customHeight="1">
      <c r="A78" s="112" t="s">
        <v>137</v>
      </c>
      <c r="B78" s="137"/>
      <c r="C78" s="29">
        <v>133611</v>
      </c>
      <c r="D78" s="30">
        <v>50366</v>
      </c>
      <c r="E78" s="31"/>
      <c r="F78" s="32">
        <v>9445</v>
      </c>
      <c r="G78" s="30">
        <v>7801</v>
      </c>
      <c r="H78" s="33">
        <v>2816</v>
      </c>
      <c r="I78" s="31"/>
      <c r="J78" s="32">
        <v>79090</v>
      </c>
      <c r="K78" s="24">
        <f t="shared" si="3"/>
        <v>59.194228020148046</v>
      </c>
      <c r="L78" s="25">
        <v>0</v>
      </c>
      <c r="M78" s="26">
        <v>66</v>
      </c>
      <c r="N78" s="26">
        <v>9</v>
      </c>
      <c r="O78" s="27">
        <f>C78/Q78</f>
        <v>4.4455498253202466</v>
      </c>
      <c r="Q78" s="28">
        <v>30055</v>
      </c>
      <c r="R78" s="112" t="s">
        <v>138</v>
      </c>
      <c r="S78" s="113"/>
    </row>
    <row r="79" spans="1:20" ht="22.5" customHeight="1">
      <c r="A79" s="133" t="s">
        <v>139</v>
      </c>
      <c r="B79" s="118"/>
      <c r="C79" s="29">
        <v>178455</v>
      </c>
      <c r="D79" s="30">
        <v>49298</v>
      </c>
      <c r="E79" s="31">
        <v>963</v>
      </c>
      <c r="F79" s="32">
        <v>9752</v>
      </c>
      <c r="G79" s="30">
        <v>8735</v>
      </c>
      <c r="H79" s="33">
        <v>2926</v>
      </c>
      <c r="I79" s="31">
        <v>56</v>
      </c>
      <c r="J79" s="32">
        <v>142366</v>
      </c>
      <c r="K79" s="24">
        <f t="shared" si="3"/>
        <v>79.776974587430999</v>
      </c>
      <c r="L79" s="25">
        <v>2542</v>
      </c>
      <c r="M79" s="26">
        <v>154</v>
      </c>
      <c r="N79" s="26">
        <v>17</v>
      </c>
      <c r="O79" s="130">
        <f>(C79+C80+C81+C82+C83)/Q79</f>
        <v>3.6834762495181139</v>
      </c>
      <c r="Q79" s="136">
        <v>95977</v>
      </c>
      <c r="R79" s="133" t="s">
        <v>140</v>
      </c>
      <c r="S79" s="113"/>
    </row>
    <row r="80" spans="1:20" ht="22.5" customHeight="1">
      <c r="A80" s="59"/>
      <c r="B80" s="60" t="s">
        <v>141</v>
      </c>
      <c r="C80" s="29">
        <v>74327</v>
      </c>
      <c r="D80" s="30">
        <v>22902</v>
      </c>
      <c r="E80" s="31">
        <v>389</v>
      </c>
      <c r="F80" s="32">
        <v>3074</v>
      </c>
      <c r="G80" s="30">
        <v>2725</v>
      </c>
      <c r="H80" s="33">
        <v>768</v>
      </c>
      <c r="I80" s="31">
        <v>4</v>
      </c>
      <c r="J80" s="32">
        <v>64955</v>
      </c>
      <c r="K80" s="24">
        <f t="shared" si="3"/>
        <v>87.390853929258554</v>
      </c>
      <c r="L80" s="25">
        <v>632</v>
      </c>
      <c r="M80" s="26">
        <v>53</v>
      </c>
      <c r="N80" s="26">
        <v>11</v>
      </c>
      <c r="O80" s="138"/>
      <c r="Q80" s="136"/>
      <c r="R80" s="59"/>
      <c r="S80" s="61" t="s">
        <v>141</v>
      </c>
    </row>
    <row r="81" spans="1:19" ht="22.5" customHeight="1">
      <c r="A81" s="59"/>
      <c r="B81" s="60" t="s">
        <v>142</v>
      </c>
      <c r="C81" s="29">
        <v>31199</v>
      </c>
      <c r="D81" s="30">
        <v>9861</v>
      </c>
      <c r="E81" s="31">
        <v>83</v>
      </c>
      <c r="F81" s="32">
        <v>1328</v>
      </c>
      <c r="G81" s="30">
        <v>1188</v>
      </c>
      <c r="H81" s="33">
        <v>472</v>
      </c>
      <c r="I81" s="31">
        <v>0</v>
      </c>
      <c r="J81" s="32">
        <v>13894</v>
      </c>
      <c r="K81" s="24">
        <f t="shared" si="3"/>
        <v>44.533478637135801</v>
      </c>
      <c r="L81" s="25">
        <v>872</v>
      </c>
      <c r="M81" s="26">
        <v>20</v>
      </c>
      <c r="N81" s="26">
        <v>7</v>
      </c>
      <c r="O81" s="138"/>
      <c r="Q81" s="136"/>
      <c r="R81" s="59"/>
      <c r="S81" s="61" t="s">
        <v>142</v>
      </c>
    </row>
    <row r="82" spans="1:19" ht="22.5" customHeight="1">
      <c r="A82" s="59"/>
      <c r="B82" s="60" t="s">
        <v>143</v>
      </c>
      <c r="C82" s="29">
        <v>23507</v>
      </c>
      <c r="D82" s="30">
        <v>8357</v>
      </c>
      <c r="E82" s="31">
        <v>0</v>
      </c>
      <c r="F82" s="32">
        <v>1391</v>
      </c>
      <c r="G82" s="30">
        <v>1268</v>
      </c>
      <c r="H82" s="33">
        <v>610</v>
      </c>
      <c r="I82" s="31">
        <v>0</v>
      </c>
      <c r="J82" s="32">
        <v>20779</v>
      </c>
      <c r="K82" s="24">
        <f t="shared" si="3"/>
        <v>88.394946186242393</v>
      </c>
      <c r="L82" s="25">
        <v>1017</v>
      </c>
      <c r="M82" s="26">
        <v>22</v>
      </c>
      <c r="N82" s="26">
        <v>3</v>
      </c>
      <c r="O82" s="138"/>
      <c r="Q82" s="136"/>
      <c r="R82" s="59"/>
      <c r="S82" s="61" t="s">
        <v>143</v>
      </c>
    </row>
    <row r="83" spans="1:19" ht="22.5" customHeight="1">
      <c r="A83" s="62"/>
      <c r="B83" s="61" t="s">
        <v>144</v>
      </c>
      <c r="C83" s="29">
        <v>46041</v>
      </c>
      <c r="D83" s="30">
        <v>13069</v>
      </c>
      <c r="E83" s="31">
        <v>119</v>
      </c>
      <c r="F83" s="32">
        <v>1455</v>
      </c>
      <c r="G83" s="30">
        <v>1228</v>
      </c>
      <c r="H83" s="33">
        <v>504</v>
      </c>
      <c r="I83" s="31">
        <v>3</v>
      </c>
      <c r="J83" s="32">
        <v>43067</v>
      </c>
      <c r="K83" s="24">
        <f t="shared" si="3"/>
        <v>93.540539953519684</v>
      </c>
      <c r="L83" s="25">
        <v>850</v>
      </c>
      <c r="M83" s="26">
        <v>33</v>
      </c>
      <c r="N83" s="26">
        <v>7</v>
      </c>
      <c r="O83" s="131"/>
      <c r="Q83" s="136"/>
      <c r="R83" s="62"/>
      <c r="S83" s="61" t="s">
        <v>144</v>
      </c>
    </row>
    <row r="84" spans="1:19" ht="22.5" customHeight="1">
      <c r="A84" s="119" t="s">
        <v>145</v>
      </c>
      <c r="B84" s="120"/>
      <c r="C84" s="29">
        <v>86303</v>
      </c>
      <c r="D84" s="30">
        <v>23409</v>
      </c>
      <c r="E84" s="31">
        <v>100</v>
      </c>
      <c r="F84" s="32">
        <v>2291</v>
      </c>
      <c r="G84" s="30">
        <v>2183</v>
      </c>
      <c r="H84" s="33">
        <v>872</v>
      </c>
      <c r="I84" s="31">
        <v>0</v>
      </c>
      <c r="J84" s="32">
        <v>73676</v>
      </c>
      <c r="K84" s="24">
        <f t="shared" si="3"/>
        <v>85.368990649224244</v>
      </c>
      <c r="L84" s="25">
        <v>14</v>
      </c>
      <c r="M84" s="26">
        <v>107</v>
      </c>
      <c r="N84" s="26">
        <v>12</v>
      </c>
      <c r="O84" s="27">
        <f>C84/Q84</f>
        <v>7.5288318939195671</v>
      </c>
      <c r="Q84" s="28">
        <v>11463</v>
      </c>
      <c r="R84" s="119" t="s">
        <v>146</v>
      </c>
      <c r="S84" s="113"/>
    </row>
    <row r="85" spans="1:19" ht="22.5" customHeight="1">
      <c r="A85" s="121" t="s">
        <v>147</v>
      </c>
      <c r="B85" s="122"/>
      <c r="C85" s="29">
        <v>75213</v>
      </c>
      <c r="D85" s="30">
        <v>18279</v>
      </c>
      <c r="E85" s="31">
        <v>2795</v>
      </c>
      <c r="F85" s="32">
        <v>4736</v>
      </c>
      <c r="G85" s="30">
        <v>3898</v>
      </c>
      <c r="H85" s="33">
        <v>852</v>
      </c>
      <c r="I85" s="31">
        <v>15</v>
      </c>
      <c r="J85" s="32">
        <v>71032</v>
      </c>
      <c r="K85" s="24"/>
      <c r="L85" s="25">
        <v>1208</v>
      </c>
      <c r="M85" s="26">
        <v>135</v>
      </c>
      <c r="N85" s="26">
        <v>12</v>
      </c>
      <c r="O85" s="130">
        <f>(C85+C86)/Q85</f>
        <v>5.6832212007601051</v>
      </c>
      <c r="Q85" s="136">
        <v>19471</v>
      </c>
      <c r="R85" s="119" t="s">
        <v>148</v>
      </c>
      <c r="S85" s="113"/>
    </row>
    <row r="86" spans="1:19" ht="22.5" customHeight="1">
      <c r="A86" s="123" t="s">
        <v>149</v>
      </c>
      <c r="B86" s="124"/>
      <c r="C86" s="29">
        <v>35445</v>
      </c>
      <c r="D86" s="30"/>
      <c r="E86" s="31"/>
      <c r="F86" s="32"/>
      <c r="G86" s="30"/>
      <c r="H86" s="33"/>
      <c r="I86" s="31"/>
      <c r="J86" s="32">
        <v>9916</v>
      </c>
      <c r="K86" s="24">
        <f>J86/C86*100</f>
        <v>27.975737057412893</v>
      </c>
      <c r="L86" s="25"/>
      <c r="M86" s="26"/>
      <c r="N86" s="26">
        <v>2</v>
      </c>
      <c r="O86" s="131"/>
      <c r="Q86" s="136"/>
      <c r="R86" s="119" t="s">
        <v>148</v>
      </c>
      <c r="S86" s="113"/>
    </row>
    <row r="87" spans="1:19" ht="22.5" customHeight="1">
      <c r="A87" s="126" t="s">
        <v>150</v>
      </c>
      <c r="B87" s="135"/>
      <c r="C87" s="29">
        <v>77917</v>
      </c>
      <c r="D87" s="30">
        <v>19833</v>
      </c>
      <c r="E87" s="31">
        <v>299</v>
      </c>
      <c r="F87" s="32">
        <v>4923</v>
      </c>
      <c r="G87" s="30">
        <v>4112</v>
      </c>
      <c r="H87" s="33">
        <v>866</v>
      </c>
      <c r="I87" s="31">
        <v>5</v>
      </c>
      <c r="J87" s="32">
        <v>51006</v>
      </c>
      <c r="K87" s="24">
        <f t="shared" si="3"/>
        <v>65.461965938113636</v>
      </c>
      <c r="L87" s="25">
        <v>526</v>
      </c>
      <c r="M87" s="26">
        <v>90</v>
      </c>
      <c r="N87" s="26">
        <v>8</v>
      </c>
      <c r="O87" s="27">
        <f>C87/Q87</f>
        <v>5.1892773892773896</v>
      </c>
      <c r="Q87" s="28">
        <v>15015</v>
      </c>
      <c r="R87" s="119" t="s">
        <v>151</v>
      </c>
      <c r="S87" s="113"/>
    </row>
    <row r="88" spans="1:19" ht="22.5" customHeight="1">
      <c r="A88" s="123" t="s">
        <v>152</v>
      </c>
      <c r="B88" s="124"/>
      <c r="C88" s="29">
        <v>108704</v>
      </c>
      <c r="D88" s="30">
        <v>23953</v>
      </c>
      <c r="E88" s="31">
        <v>362</v>
      </c>
      <c r="F88" s="32">
        <v>5129</v>
      </c>
      <c r="G88" s="30">
        <v>3846</v>
      </c>
      <c r="H88" s="33">
        <v>1294</v>
      </c>
      <c r="I88" s="31">
        <v>15</v>
      </c>
      <c r="J88" s="32">
        <v>81675</v>
      </c>
      <c r="K88" s="24">
        <f t="shared" si="3"/>
        <v>75.135229614365613</v>
      </c>
      <c r="L88" s="25">
        <v>2318</v>
      </c>
      <c r="M88" s="26">
        <v>73</v>
      </c>
      <c r="N88" s="26">
        <v>8</v>
      </c>
      <c r="O88" s="27">
        <f>C88/Q88</f>
        <v>5.2296738189165781</v>
      </c>
      <c r="Q88" s="28">
        <v>20786</v>
      </c>
      <c r="R88" s="119" t="s">
        <v>153</v>
      </c>
      <c r="S88" s="113"/>
    </row>
    <row r="89" spans="1:19" ht="22.5" customHeight="1">
      <c r="A89" s="123" t="s">
        <v>154</v>
      </c>
      <c r="B89" s="124"/>
      <c r="C89" s="29">
        <v>156503</v>
      </c>
      <c r="D89" s="30">
        <v>34088</v>
      </c>
      <c r="E89" s="31">
        <v>339</v>
      </c>
      <c r="F89" s="32">
        <v>5429</v>
      </c>
      <c r="G89" s="30">
        <v>4622</v>
      </c>
      <c r="H89" s="33">
        <v>756</v>
      </c>
      <c r="I89" s="31">
        <v>1</v>
      </c>
      <c r="J89" s="32">
        <v>125302</v>
      </c>
      <c r="K89" s="24">
        <f t="shared" si="3"/>
        <v>80.0636409525696</v>
      </c>
      <c r="L89" s="25">
        <v>1036</v>
      </c>
      <c r="M89" s="26">
        <v>180</v>
      </c>
      <c r="N89" s="26">
        <v>11</v>
      </c>
      <c r="O89" s="27">
        <f>C89/Q89</f>
        <v>10.502852157573317</v>
      </c>
      <c r="Q89" s="28">
        <v>14901</v>
      </c>
      <c r="R89" s="119" t="s">
        <v>154</v>
      </c>
      <c r="S89" s="113"/>
    </row>
    <row r="90" spans="1:19" ht="22.5" customHeight="1">
      <c r="A90" s="128" t="s">
        <v>155</v>
      </c>
      <c r="B90" s="129"/>
      <c r="C90" s="29">
        <v>62012</v>
      </c>
      <c r="D90" s="30">
        <v>21927</v>
      </c>
      <c r="E90" s="31">
        <v>0</v>
      </c>
      <c r="F90" s="32">
        <v>2690</v>
      </c>
      <c r="G90" s="30">
        <v>2427</v>
      </c>
      <c r="H90" s="33">
        <v>651</v>
      </c>
      <c r="I90" s="31">
        <v>0</v>
      </c>
      <c r="J90" s="32">
        <v>43523</v>
      </c>
      <c r="K90" s="24">
        <f t="shared" si="3"/>
        <v>70.184802941366186</v>
      </c>
      <c r="L90" s="25">
        <v>2621</v>
      </c>
      <c r="M90" s="26">
        <v>80</v>
      </c>
      <c r="N90" s="26">
        <v>10</v>
      </c>
      <c r="O90" s="130">
        <f>(C90+C91)/Q90</f>
        <v>4.1115600222210995</v>
      </c>
      <c r="Q90" s="132">
        <v>19801</v>
      </c>
      <c r="R90" s="133" t="s">
        <v>156</v>
      </c>
      <c r="S90" s="134"/>
    </row>
    <row r="91" spans="1:19" ht="22.5" customHeight="1">
      <c r="A91" s="128" t="s">
        <v>157</v>
      </c>
      <c r="B91" s="129"/>
      <c r="C91" s="29">
        <v>19401</v>
      </c>
      <c r="D91" s="30">
        <v>5959</v>
      </c>
      <c r="E91" s="31"/>
      <c r="F91" s="32">
        <v>60</v>
      </c>
      <c r="G91" s="30">
        <v>40</v>
      </c>
      <c r="H91" s="33">
        <v>35</v>
      </c>
      <c r="I91" s="31"/>
      <c r="J91" s="32">
        <v>19401</v>
      </c>
      <c r="K91" s="24">
        <f t="shared" si="3"/>
        <v>100</v>
      </c>
      <c r="L91" s="25">
        <v>10</v>
      </c>
      <c r="M91" s="26">
        <v>37</v>
      </c>
      <c r="N91" s="26">
        <v>8</v>
      </c>
      <c r="O91" s="131" t="e">
        <f t="shared" ref="O91:O119" si="4">C91/Q91</f>
        <v>#DIV/0!</v>
      </c>
      <c r="Q91" s="132"/>
      <c r="R91" s="63"/>
      <c r="S91" s="44" t="s">
        <v>158</v>
      </c>
    </row>
    <row r="92" spans="1:19" ht="22.5" customHeight="1">
      <c r="A92" s="123" t="s">
        <v>159</v>
      </c>
      <c r="B92" s="124"/>
      <c r="C92" s="29">
        <v>66918</v>
      </c>
      <c r="D92" s="30">
        <v>24762</v>
      </c>
      <c r="E92" s="31"/>
      <c r="F92" s="32">
        <v>3715</v>
      </c>
      <c r="G92" s="30">
        <v>3358</v>
      </c>
      <c r="H92" s="33">
        <v>1503</v>
      </c>
      <c r="I92" s="31"/>
      <c r="J92" s="32">
        <v>55466</v>
      </c>
      <c r="K92" s="24">
        <f t="shared" si="3"/>
        <v>82.886517827789234</v>
      </c>
      <c r="L92" s="25">
        <v>3846</v>
      </c>
      <c r="M92" s="26">
        <v>76</v>
      </c>
      <c r="N92" s="26">
        <v>8</v>
      </c>
      <c r="O92" s="27">
        <f t="shared" si="4"/>
        <v>2.6134739308728765</v>
      </c>
      <c r="Q92" s="28">
        <v>25605</v>
      </c>
      <c r="R92" s="119" t="s">
        <v>159</v>
      </c>
      <c r="S92" s="113"/>
    </row>
    <row r="93" spans="1:19" ht="22.5" customHeight="1">
      <c r="A93" s="123" t="s">
        <v>160</v>
      </c>
      <c r="B93" s="124"/>
      <c r="C93" s="29">
        <v>72455</v>
      </c>
      <c r="D93" s="30">
        <v>29746</v>
      </c>
      <c r="E93" s="31">
        <v>201</v>
      </c>
      <c r="F93" s="32">
        <v>1173</v>
      </c>
      <c r="G93" s="30">
        <v>1024</v>
      </c>
      <c r="H93" s="33">
        <v>404</v>
      </c>
      <c r="I93" s="31"/>
      <c r="J93" s="32">
        <v>44662</v>
      </c>
      <c r="K93" s="24">
        <f t="shared" si="3"/>
        <v>61.641018563246149</v>
      </c>
      <c r="L93" s="25">
        <v>1371</v>
      </c>
      <c r="M93" s="26">
        <v>61</v>
      </c>
      <c r="N93" s="26">
        <v>6</v>
      </c>
      <c r="O93" s="27">
        <f t="shared" si="4"/>
        <v>7.6712546320804655</v>
      </c>
      <c r="Q93" s="28">
        <v>9445</v>
      </c>
      <c r="R93" s="119" t="s">
        <v>160</v>
      </c>
      <c r="S93" s="113"/>
    </row>
    <row r="94" spans="1:19" ht="22.5" customHeight="1">
      <c r="A94" s="123" t="s">
        <v>161</v>
      </c>
      <c r="B94" s="124"/>
      <c r="C94" s="29">
        <v>104271</v>
      </c>
      <c r="D94" s="30">
        <v>34873</v>
      </c>
      <c r="E94" s="31">
        <v>122</v>
      </c>
      <c r="F94" s="32">
        <v>7284</v>
      </c>
      <c r="G94" s="30">
        <v>5936</v>
      </c>
      <c r="H94" s="33">
        <v>2986</v>
      </c>
      <c r="I94" s="31">
        <v>0</v>
      </c>
      <c r="J94" s="32">
        <v>68654</v>
      </c>
      <c r="K94" s="24">
        <f t="shared" si="3"/>
        <v>65.84189276021138</v>
      </c>
      <c r="L94" s="25">
        <v>5298</v>
      </c>
      <c r="M94" s="26">
        <v>46</v>
      </c>
      <c r="N94" s="26">
        <v>4</v>
      </c>
      <c r="O94" s="27">
        <f t="shared" si="4"/>
        <v>7.8193475815523064</v>
      </c>
      <c r="Q94" s="28">
        <v>13335</v>
      </c>
      <c r="R94" s="126" t="s">
        <v>161</v>
      </c>
      <c r="S94" s="127"/>
    </row>
    <row r="95" spans="1:19" ht="22.5" customHeight="1">
      <c r="A95" s="123" t="s">
        <v>162</v>
      </c>
      <c r="B95" s="124"/>
      <c r="C95" s="29">
        <v>93054</v>
      </c>
      <c r="D95" s="30">
        <v>25835</v>
      </c>
      <c r="E95" s="31">
        <v>80</v>
      </c>
      <c r="F95" s="32">
        <v>2834</v>
      </c>
      <c r="G95" s="30">
        <v>2290</v>
      </c>
      <c r="H95" s="33">
        <v>855</v>
      </c>
      <c r="I95" s="31">
        <v>10</v>
      </c>
      <c r="J95" s="32">
        <v>54732</v>
      </c>
      <c r="K95" s="24">
        <f t="shared" si="3"/>
        <v>58.817460829195959</v>
      </c>
      <c r="L95" s="25">
        <v>2912</v>
      </c>
      <c r="M95" s="26">
        <v>60</v>
      </c>
      <c r="N95" s="26">
        <v>7</v>
      </c>
      <c r="O95" s="27">
        <f t="shared" si="4"/>
        <v>7.0790414606314185</v>
      </c>
      <c r="Q95" s="28">
        <v>13145</v>
      </c>
      <c r="R95" s="119" t="s">
        <v>163</v>
      </c>
      <c r="S95" s="113"/>
    </row>
    <row r="96" spans="1:19" ht="22.5" customHeight="1">
      <c r="A96" s="123" t="s">
        <v>164</v>
      </c>
      <c r="B96" s="124"/>
      <c r="C96" s="29">
        <v>105997</v>
      </c>
      <c r="D96" s="30">
        <v>52953</v>
      </c>
      <c r="E96" s="31"/>
      <c r="F96" s="32">
        <v>2560</v>
      </c>
      <c r="G96" s="30">
        <v>2497</v>
      </c>
      <c r="H96" s="33">
        <v>661</v>
      </c>
      <c r="I96" s="31"/>
      <c r="J96" s="32">
        <v>44050</v>
      </c>
      <c r="K96" s="24">
        <f t="shared" si="3"/>
        <v>41.557779937168036</v>
      </c>
      <c r="L96" s="25">
        <v>1198</v>
      </c>
      <c r="M96" s="26">
        <v>50</v>
      </c>
      <c r="N96" s="26">
        <v>5</v>
      </c>
      <c r="O96" s="27">
        <f t="shared" si="4"/>
        <v>20.751174628034455</v>
      </c>
      <c r="Q96" s="28">
        <v>5108</v>
      </c>
      <c r="R96" s="119" t="s">
        <v>165</v>
      </c>
      <c r="S96" s="113"/>
    </row>
    <row r="97" spans="1:19" ht="22.5" customHeight="1">
      <c r="A97" s="123" t="s">
        <v>166</v>
      </c>
      <c r="B97" s="124"/>
      <c r="C97" s="29">
        <v>65869</v>
      </c>
      <c r="D97" s="30">
        <v>25778</v>
      </c>
      <c r="E97" s="31"/>
      <c r="F97" s="32">
        <v>2314</v>
      </c>
      <c r="G97" s="30">
        <v>2124</v>
      </c>
      <c r="H97" s="33">
        <v>921</v>
      </c>
      <c r="I97" s="31"/>
      <c r="J97" s="32">
        <v>42996</v>
      </c>
      <c r="K97" s="24">
        <f t="shared" si="3"/>
        <v>65.275015561189633</v>
      </c>
      <c r="L97" s="25">
        <v>1278</v>
      </c>
      <c r="M97" s="26">
        <v>34</v>
      </c>
      <c r="N97" s="26">
        <v>6</v>
      </c>
      <c r="O97" s="27">
        <f t="shared" si="4"/>
        <v>6.512011863568957</v>
      </c>
      <c r="Q97" s="28">
        <v>10115</v>
      </c>
      <c r="R97" s="119" t="s">
        <v>167</v>
      </c>
      <c r="S97" s="113"/>
    </row>
    <row r="98" spans="1:19" ht="22.5" customHeight="1">
      <c r="A98" s="123" t="s">
        <v>168</v>
      </c>
      <c r="B98" s="124"/>
      <c r="C98" s="64">
        <v>110777</v>
      </c>
      <c r="D98" s="65">
        <v>26007</v>
      </c>
      <c r="E98" s="66">
        <v>17</v>
      </c>
      <c r="F98" s="67">
        <v>2099</v>
      </c>
      <c r="G98" s="65">
        <v>1901</v>
      </c>
      <c r="H98" s="68">
        <v>778</v>
      </c>
      <c r="I98" s="66">
        <v>0</v>
      </c>
      <c r="J98" s="64">
        <v>56431</v>
      </c>
      <c r="K98" s="24">
        <f t="shared" si="3"/>
        <v>50.941079827039914</v>
      </c>
      <c r="L98" s="69">
        <v>7306</v>
      </c>
      <c r="M98" s="70">
        <v>52</v>
      </c>
      <c r="N98" s="70">
        <v>10</v>
      </c>
      <c r="O98" s="27">
        <f t="shared" si="4"/>
        <v>7.3625548318489962</v>
      </c>
      <c r="Q98" s="28">
        <v>15046</v>
      </c>
      <c r="R98" s="119" t="s">
        <v>169</v>
      </c>
      <c r="S98" s="113"/>
    </row>
    <row r="99" spans="1:19" ht="22.5" customHeight="1">
      <c r="A99" s="123" t="s">
        <v>170</v>
      </c>
      <c r="B99" s="124"/>
      <c r="C99" s="29">
        <v>92002</v>
      </c>
      <c r="D99" s="30">
        <v>38029</v>
      </c>
      <c r="E99" s="71">
        <v>270</v>
      </c>
      <c r="F99" s="29">
        <v>3279</v>
      </c>
      <c r="G99" s="30">
        <v>1054</v>
      </c>
      <c r="H99" s="32">
        <v>614</v>
      </c>
      <c r="I99" s="31">
        <v>8</v>
      </c>
      <c r="J99" s="29">
        <v>57004</v>
      </c>
      <c r="K99" s="24">
        <f t="shared" si="3"/>
        <v>61.959522619073503</v>
      </c>
      <c r="L99" s="72">
        <v>53</v>
      </c>
      <c r="M99" s="26">
        <v>57</v>
      </c>
      <c r="N99" s="26">
        <v>13</v>
      </c>
      <c r="O99" s="27">
        <f t="shared" si="4"/>
        <v>8.4451991922158989</v>
      </c>
      <c r="Q99" s="28">
        <v>10894</v>
      </c>
      <c r="R99" s="119" t="s">
        <v>171</v>
      </c>
      <c r="S99" s="113"/>
    </row>
    <row r="100" spans="1:19" ht="22.5" customHeight="1">
      <c r="A100" s="123" t="s">
        <v>172</v>
      </c>
      <c r="B100" s="125"/>
      <c r="C100" s="73">
        <v>87768</v>
      </c>
      <c r="D100" s="74">
        <v>27066</v>
      </c>
      <c r="E100" s="75">
        <v>2000</v>
      </c>
      <c r="F100" s="76">
        <v>3131</v>
      </c>
      <c r="G100" s="74">
        <v>2849</v>
      </c>
      <c r="H100" s="77">
        <v>917</v>
      </c>
      <c r="I100" s="75"/>
      <c r="J100" s="73">
        <v>34963</v>
      </c>
      <c r="K100" s="24">
        <f t="shared" si="3"/>
        <v>39.835703217573602</v>
      </c>
      <c r="L100" s="78">
        <v>127</v>
      </c>
      <c r="M100" s="79">
        <v>27</v>
      </c>
      <c r="N100" s="79">
        <v>7</v>
      </c>
      <c r="O100" s="27">
        <f t="shared" si="4"/>
        <v>6.8461778471138848</v>
      </c>
      <c r="Q100" s="28">
        <v>12820</v>
      </c>
      <c r="R100" s="119" t="s">
        <v>173</v>
      </c>
      <c r="S100" s="113"/>
    </row>
    <row r="101" spans="1:19" ht="22.5" customHeight="1">
      <c r="A101" s="123" t="s">
        <v>174</v>
      </c>
      <c r="B101" s="124"/>
      <c r="C101" s="29">
        <v>51555</v>
      </c>
      <c r="D101" s="30">
        <v>12044</v>
      </c>
      <c r="E101" s="31">
        <v>0</v>
      </c>
      <c r="F101" s="32">
        <v>2621</v>
      </c>
      <c r="G101" s="30">
        <v>2528</v>
      </c>
      <c r="H101" s="33">
        <v>1512</v>
      </c>
      <c r="I101" s="31">
        <v>0</v>
      </c>
      <c r="J101" s="29">
        <v>35810</v>
      </c>
      <c r="K101" s="24">
        <f t="shared" si="3"/>
        <v>69.45980021336436</v>
      </c>
      <c r="L101" s="25">
        <v>1469</v>
      </c>
      <c r="M101" s="26">
        <v>50</v>
      </c>
      <c r="N101" s="26">
        <v>4</v>
      </c>
      <c r="O101" s="27">
        <f t="shared" si="4"/>
        <v>13.018939393939394</v>
      </c>
      <c r="Q101" s="28">
        <v>3960</v>
      </c>
      <c r="R101" s="119" t="s">
        <v>174</v>
      </c>
      <c r="S101" s="113"/>
    </row>
    <row r="102" spans="1:19" ht="22.5" customHeight="1">
      <c r="A102" s="123" t="s">
        <v>175</v>
      </c>
      <c r="B102" s="124"/>
      <c r="C102" s="29">
        <v>39610</v>
      </c>
      <c r="D102" s="30">
        <v>10429</v>
      </c>
      <c r="E102" s="31"/>
      <c r="F102" s="32">
        <v>1870</v>
      </c>
      <c r="G102" s="30">
        <v>1804</v>
      </c>
      <c r="H102" s="33">
        <v>356</v>
      </c>
      <c r="I102" s="31"/>
      <c r="J102" s="29">
        <v>27000</v>
      </c>
      <c r="K102" s="24">
        <f t="shared" si="3"/>
        <v>68.164604897753094</v>
      </c>
      <c r="L102" s="25">
        <v>4</v>
      </c>
      <c r="M102" s="26">
        <v>45</v>
      </c>
      <c r="N102" s="26">
        <v>4</v>
      </c>
      <c r="O102" s="27">
        <f t="shared" si="4"/>
        <v>12.699583199743508</v>
      </c>
      <c r="Q102" s="28">
        <v>3119</v>
      </c>
      <c r="R102" s="119" t="s">
        <v>175</v>
      </c>
      <c r="S102" s="113"/>
    </row>
    <row r="103" spans="1:19" ht="22.5" customHeight="1">
      <c r="A103" s="123" t="s">
        <v>176</v>
      </c>
      <c r="B103" s="124"/>
      <c r="C103" s="29">
        <v>31689</v>
      </c>
      <c r="D103" s="30">
        <v>8054</v>
      </c>
      <c r="E103" s="31">
        <v>0</v>
      </c>
      <c r="F103" s="32">
        <v>1635</v>
      </c>
      <c r="G103" s="30">
        <v>1535</v>
      </c>
      <c r="H103" s="33">
        <v>309</v>
      </c>
      <c r="I103" s="31">
        <v>0</v>
      </c>
      <c r="J103" s="32">
        <v>31689</v>
      </c>
      <c r="K103" s="24">
        <f t="shared" si="3"/>
        <v>100</v>
      </c>
      <c r="L103" s="25">
        <v>288</v>
      </c>
      <c r="M103" s="26">
        <v>19</v>
      </c>
      <c r="N103" s="26">
        <v>6</v>
      </c>
      <c r="O103" s="27">
        <f t="shared" si="4"/>
        <v>30.295411089866157</v>
      </c>
      <c r="Q103" s="28">
        <v>1046</v>
      </c>
      <c r="R103" s="119" t="s">
        <v>177</v>
      </c>
      <c r="S103" s="113"/>
    </row>
    <row r="104" spans="1:19" ht="22.5" customHeight="1">
      <c r="A104" s="116" t="s">
        <v>178</v>
      </c>
      <c r="B104" s="117"/>
      <c r="C104" s="29">
        <v>38399</v>
      </c>
      <c r="D104" s="30">
        <v>12488</v>
      </c>
      <c r="E104" s="31"/>
      <c r="F104" s="32">
        <v>1605</v>
      </c>
      <c r="G104" s="30">
        <v>1178</v>
      </c>
      <c r="H104" s="33">
        <v>508</v>
      </c>
      <c r="I104" s="31"/>
      <c r="J104" s="32">
        <v>38230</v>
      </c>
      <c r="K104" s="24">
        <f t="shared" si="3"/>
        <v>99.559884371988844</v>
      </c>
      <c r="L104" s="25">
        <v>369</v>
      </c>
      <c r="M104" s="26">
        <v>20</v>
      </c>
      <c r="N104" s="26">
        <v>4</v>
      </c>
      <c r="O104" s="27">
        <f t="shared" si="4"/>
        <v>8.6640342960288805</v>
      </c>
      <c r="Q104" s="28">
        <v>4432</v>
      </c>
      <c r="R104" s="112" t="s">
        <v>179</v>
      </c>
      <c r="S104" s="113"/>
    </row>
    <row r="105" spans="1:19" ht="22.5" customHeight="1">
      <c r="A105" s="116" t="s">
        <v>180</v>
      </c>
      <c r="B105" s="117"/>
      <c r="C105" s="29">
        <v>85720</v>
      </c>
      <c r="D105" s="30">
        <v>25548</v>
      </c>
      <c r="E105" s="31">
        <v>149</v>
      </c>
      <c r="F105" s="32">
        <v>3803</v>
      </c>
      <c r="G105" s="30">
        <v>2791</v>
      </c>
      <c r="H105" s="33">
        <v>822</v>
      </c>
      <c r="I105" s="31">
        <v>0</v>
      </c>
      <c r="J105" s="32">
        <v>62237</v>
      </c>
      <c r="K105" s="24">
        <f t="shared" si="3"/>
        <v>72.604993000466635</v>
      </c>
      <c r="L105" s="25">
        <v>3775</v>
      </c>
      <c r="M105" s="26">
        <v>100</v>
      </c>
      <c r="N105" s="26">
        <v>8</v>
      </c>
      <c r="O105" s="27">
        <f t="shared" si="4"/>
        <v>11.518409029830691</v>
      </c>
      <c r="Q105" s="28">
        <v>7442</v>
      </c>
      <c r="R105" s="112" t="s">
        <v>180</v>
      </c>
      <c r="S105" s="113"/>
    </row>
    <row r="106" spans="1:19" ht="22.5" customHeight="1">
      <c r="A106" s="116" t="s">
        <v>181</v>
      </c>
      <c r="B106" s="117"/>
      <c r="C106" s="29">
        <v>85349</v>
      </c>
      <c r="D106" s="30">
        <v>39030</v>
      </c>
      <c r="E106" s="31">
        <v>189</v>
      </c>
      <c r="F106" s="32">
        <v>4007</v>
      </c>
      <c r="G106" s="30">
        <v>3820</v>
      </c>
      <c r="H106" s="33">
        <v>1581</v>
      </c>
      <c r="I106" s="31"/>
      <c r="J106" s="32">
        <v>70002</v>
      </c>
      <c r="K106" s="24">
        <f t="shared" si="3"/>
        <v>82.018535659468768</v>
      </c>
      <c r="L106" s="25">
        <v>1564</v>
      </c>
      <c r="M106" s="26">
        <v>69</v>
      </c>
      <c r="N106" s="26">
        <v>9</v>
      </c>
      <c r="O106" s="27">
        <f t="shared" si="4"/>
        <v>5.7150796839426814</v>
      </c>
      <c r="Q106" s="28">
        <v>14934</v>
      </c>
      <c r="R106" s="112" t="s">
        <v>182</v>
      </c>
      <c r="S106" s="113"/>
    </row>
    <row r="107" spans="1:19" ht="22.5" customHeight="1">
      <c r="A107" s="116" t="s">
        <v>183</v>
      </c>
      <c r="B107" s="117"/>
      <c r="C107" s="29">
        <v>59774</v>
      </c>
      <c r="D107" s="30">
        <v>21753</v>
      </c>
      <c r="E107" s="31">
        <v>10</v>
      </c>
      <c r="F107" s="32">
        <v>1797</v>
      </c>
      <c r="G107" s="30">
        <v>1716</v>
      </c>
      <c r="H107" s="33">
        <v>737</v>
      </c>
      <c r="I107" s="31">
        <v>0</v>
      </c>
      <c r="J107" s="32">
        <v>59774</v>
      </c>
      <c r="K107" s="24">
        <f t="shared" si="3"/>
        <v>100</v>
      </c>
      <c r="L107" s="25">
        <v>876</v>
      </c>
      <c r="M107" s="26">
        <v>48</v>
      </c>
      <c r="N107" s="26">
        <v>7</v>
      </c>
      <c r="O107" s="27">
        <f t="shared" si="4"/>
        <v>12.085321471896481</v>
      </c>
      <c r="Q107" s="28">
        <v>4946</v>
      </c>
      <c r="R107" s="112" t="s">
        <v>183</v>
      </c>
      <c r="S107" s="113"/>
    </row>
    <row r="108" spans="1:19" ht="22.5" customHeight="1">
      <c r="A108" s="116" t="s">
        <v>184</v>
      </c>
      <c r="B108" s="117"/>
      <c r="C108" s="29">
        <v>58859</v>
      </c>
      <c r="D108" s="30">
        <v>24067</v>
      </c>
      <c r="E108" s="31">
        <v>178</v>
      </c>
      <c r="F108" s="32">
        <v>1910</v>
      </c>
      <c r="G108" s="30">
        <v>1558</v>
      </c>
      <c r="H108" s="33">
        <v>788</v>
      </c>
      <c r="I108" s="31"/>
      <c r="J108" s="32">
        <v>54417</v>
      </c>
      <c r="K108" s="24">
        <f t="shared" si="3"/>
        <v>92.453150750097691</v>
      </c>
      <c r="L108" s="25">
        <v>398</v>
      </c>
      <c r="M108" s="26">
        <v>91</v>
      </c>
      <c r="N108" s="26">
        <v>8</v>
      </c>
      <c r="O108" s="27">
        <f t="shared" si="4"/>
        <v>6.5676188350814551</v>
      </c>
      <c r="Q108" s="28">
        <v>8962</v>
      </c>
      <c r="R108" s="112" t="s">
        <v>185</v>
      </c>
      <c r="S108" s="113"/>
    </row>
    <row r="109" spans="1:19" ht="22.5" customHeight="1">
      <c r="A109" s="116" t="s">
        <v>186</v>
      </c>
      <c r="B109" s="117"/>
      <c r="C109" s="29">
        <v>6240</v>
      </c>
      <c r="D109" s="30"/>
      <c r="E109" s="31"/>
      <c r="F109" s="32">
        <v>90</v>
      </c>
      <c r="G109" s="30">
        <v>90</v>
      </c>
      <c r="H109" s="33"/>
      <c r="I109" s="71"/>
      <c r="J109" s="32">
        <v>6240</v>
      </c>
      <c r="K109" s="24">
        <f t="shared" si="3"/>
        <v>100</v>
      </c>
      <c r="L109" s="25"/>
      <c r="M109" s="26"/>
      <c r="N109" s="26"/>
      <c r="O109" s="27">
        <f t="shared" si="4"/>
        <v>6.2713567839195976</v>
      </c>
      <c r="Q109" s="28">
        <v>995</v>
      </c>
      <c r="R109" s="112" t="s">
        <v>187</v>
      </c>
      <c r="S109" s="113"/>
    </row>
    <row r="110" spans="1:19" ht="22.5" customHeight="1">
      <c r="A110" s="116" t="s">
        <v>188</v>
      </c>
      <c r="B110" s="117"/>
      <c r="C110" s="29">
        <v>82002</v>
      </c>
      <c r="D110" s="30">
        <v>31963</v>
      </c>
      <c r="E110" s="31">
        <v>106</v>
      </c>
      <c r="F110" s="32">
        <v>3022</v>
      </c>
      <c r="G110" s="30">
        <v>2955</v>
      </c>
      <c r="H110" s="33">
        <v>981</v>
      </c>
      <c r="I110" s="71">
        <v>3</v>
      </c>
      <c r="J110" s="32">
        <v>55769</v>
      </c>
      <c r="K110" s="24">
        <f t="shared" si="3"/>
        <v>68.009316845930584</v>
      </c>
      <c r="L110" s="25">
        <v>873</v>
      </c>
      <c r="M110" s="26">
        <v>162</v>
      </c>
      <c r="N110" s="26">
        <v>9</v>
      </c>
      <c r="O110" s="27">
        <f t="shared" si="4"/>
        <v>20.408661025385765</v>
      </c>
      <c r="Q110" s="28">
        <v>4018</v>
      </c>
      <c r="R110" s="112" t="s">
        <v>189</v>
      </c>
      <c r="S110" s="113"/>
    </row>
    <row r="111" spans="1:19" ht="22.5" customHeight="1">
      <c r="A111" s="116" t="s">
        <v>190</v>
      </c>
      <c r="B111" s="117"/>
      <c r="C111" s="29">
        <v>17823</v>
      </c>
      <c r="D111" s="30">
        <v>5831</v>
      </c>
      <c r="E111" s="31"/>
      <c r="F111" s="29">
        <v>290</v>
      </c>
      <c r="G111" s="30">
        <v>55</v>
      </c>
      <c r="H111" s="33">
        <v>30</v>
      </c>
      <c r="I111" s="80"/>
      <c r="J111" s="29">
        <v>17823</v>
      </c>
      <c r="K111" s="24">
        <f t="shared" si="3"/>
        <v>100</v>
      </c>
      <c r="L111" s="81"/>
      <c r="M111" s="82"/>
      <c r="N111" s="83">
        <v>2</v>
      </c>
      <c r="O111" s="27">
        <f t="shared" si="4"/>
        <v>12.241071428571429</v>
      </c>
      <c r="Q111" s="28">
        <v>1456</v>
      </c>
      <c r="R111" s="112" t="s">
        <v>191</v>
      </c>
      <c r="S111" s="113"/>
    </row>
    <row r="112" spans="1:19" ht="22.5" customHeight="1">
      <c r="A112" s="121" t="s">
        <v>192</v>
      </c>
      <c r="B112" s="122"/>
      <c r="C112" s="73">
        <v>74989</v>
      </c>
      <c r="D112" s="74">
        <v>33339</v>
      </c>
      <c r="E112" s="75">
        <v>251</v>
      </c>
      <c r="F112" s="76">
        <v>1944</v>
      </c>
      <c r="G112" s="74">
        <v>1693</v>
      </c>
      <c r="H112" s="84">
        <v>702</v>
      </c>
      <c r="I112" s="85">
        <v>0</v>
      </c>
      <c r="J112" s="76">
        <v>58310</v>
      </c>
      <c r="K112" s="24">
        <f t="shared" si="3"/>
        <v>77.758071183773623</v>
      </c>
      <c r="L112" s="78">
        <v>962</v>
      </c>
      <c r="M112" s="79">
        <v>37</v>
      </c>
      <c r="N112" s="26">
        <v>3</v>
      </c>
      <c r="O112" s="27">
        <f t="shared" si="4"/>
        <v>11.667807686323323</v>
      </c>
      <c r="Q112" s="28">
        <v>6427</v>
      </c>
      <c r="R112" s="119" t="s">
        <v>193</v>
      </c>
      <c r="S112" s="113"/>
    </row>
    <row r="113" spans="1:20" ht="22.5" customHeight="1">
      <c r="A113" s="119" t="s">
        <v>194</v>
      </c>
      <c r="B113" s="120"/>
      <c r="C113" s="29">
        <v>56484</v>
      </c>
      <c r="D113" s="30">
        <v>26183</v>
      </c>
      <c r="E113" s="31">
        <v>74</v>
      </c>
      <c r="F113" s="32">
        <v>2820</v>
      </c>
      <c r="G113" s="30">
        <v>2718</v>
      </c>
      <c r="H113" s="33">
        <v>1173</v>
      </c>
      <c r="I113" s="31">
        <v>0</v>
      </c>
      <c r="J113" s="32">
        <v>40677</v>
      </c>
      <c r="K113" s="24">
        <f t="shared" si="3"/>
        <v>72.015083917569584</v>
      </c>
      <c r="L113" s="25">
        <v>701</v>
      </c>
      <c r="M113" s="26">
        <v>18</v>
      </c>
      <c r="N113" s="26">
        <v>1</v>
      </c>
      <c r="O113" s="27">
        <f t="shared" si="4"/>
        <v>8.4556886227544918</v>
      </c>
      <c r="Q113" s="28">
        <v>6680</v>
      </c>
      <c r="R113" s="119" t="s">
        <v>195</v>
      </c>
      <c r="S113" s="113"/>
    </row>
    <row r="114" spans="1:20" ht="22.5" customHeight="1">
      <c r="A114" s="119" t="s">
        <v>196</v>
      </c>
      <c r="B114" s="120"/>
      <c r="C114" s="29">
        <v>24139</v>
      </c>
      <c r="D114" s="30">
        <v>8715</v>
      </c>
      <c r="E114" s="31">
        <v>33</v>
      </c>
      <c r="F114" s="32">
        <v>1667</v>
      </c>
      <c r="G114" s="30">
        <v>1362</v>
      </c>
      <c r="H114" s="33">
        <v>553</v>
      </c>
      <c r="I114" s="31">
        <v>0</v>
      </c>
      <c r="J114" s="32">
        <v>22600</v>
      </c>
      <c r="K114" s="24">
        <f t="shared" si="3"/>
        <v>93.624425204026679</v>
      </c>
      <c r="L114" s="25">
        <v>339</v>
      </c>
      <c r="M114" s="26">
        <v>18</v>
      </c>
      <c r="N114" s="26">
        <v>2</v>
      </c>
      <c r="O114" s="27">
        <f t="shared" si="4"/>
        <v>2.8747171608907944</v>
      </c>
      <c r="Q114" s="28">
        <v>8397</v>
      </c>
      <c r="R114" s="119" t="s">
        <v>197</v>
      </c>
      <c r="S114" s="113"/>
    </row>
    <row r="115" spans="1:20" ht="22.5" customHeight="1">
      <c r="A115" s="116" t="s">
        <v>198</v>
      </c>
      <c r="B115" s="117"/>
      <c r="C115" s="29">
        <v>31639</v>
      </c>
      <c r="D115" s="30">
        <v>4967</v>
      </c>
      <c r="E115" s="31">
        <v>91</v>
      </c>
      <c r="F115" s="32">
        <v>769</v>
      </c>
      <c r="G115" s="30">
        <v>678</v>
      </c>
      <c r="H115" s="33">
        <v>261</v>
      </c>
      <c r="I115" s="31">
        <v>3</v>
      </c>
      <c r="J115" s="32">
        <v>22158</v>
      </c>
      <c r="K115" s="24">
        <f t="shared" si="3"/>
        <v>70.03381902082873</v>
      </c>
      <c r="L115" s="25">
        <v>39</v>
      </c>
      <c r="M115" s="26">
        <v>7</v>
      </c>
      <c r="N115" s="26">
        <v>5</v>
      </c>
      <c r="O115" s="27">
        <f t="shared" si="4"/>
        <v>6.9704780788719987</v>
      </c>
      <c r="Q115" s="28">
        <v>4539</v>
      </c>
      <c r="R115" s="112" t="s">
        <v>199</v>
      </c>
      <c r="S115" s="118"/>
    </row>
    <row r="116" spans="1:20" ht="22.5" customHeight="1">
      <c r="A116" s="116" t="s">
        <v>200</v>
      </c>
      <c r="B116" s="117"/>
      <c r="C116" s="29">
        <v>29253</v>
      </c>
      <c r="D116" s="30">
        <v>14390</v>
      </c>
      <c r="E116" s="31">
        <v>0</v>
      </c>
      <c r="F116" s="32">
        <v>1110</v>
      </c>
      <c r="G116" s="30">
        <v>630</v>
      </c>
      <c r="H116" s="33">
        <v>497</v>
      </c>
      <c r="I116" s="31">
        <v>0</v>
      </c>
      <c r="J116" s="32">
        <v>28778</v>
      </c>
      <c r="K116" s="24">
        <f t="shared" si="3"/>
        <v>98.376234916076982</v>
      </c>
      <c r="L116" s="25"/>
      <c r="M116" s="26">
        <v>14</v>
      </c>
      <c r="N116" s="26">
        <v>2</v>
      </c>
      <c r="O116" s="27">
        <f t="shared" si="4"/>
        <v>6.1884916437486774</v>
      </c>
      <c r="Q116" s="28">
        <v>4727</v>
      </c>
      <c r="R116" s="112" t="s">
        <v>201</v>
      </c>
      <c r="S116" s="113"/>
    </row>
    <row r="117" spans="1:20" ht="22.5" customHeight="1">
      <c r="A117" s="116" t="s">
        <v>202</v>
      </c>
      <c r="B117" s="117"/>
      <c r="C117" s="29">
        <v>55060</v>
      </c>
      <c r="D117" s="30">
        <v>24354</v>
      </c>
      <c r="E117" s="31"/>
      <c r="F117" s="32">
        <v>3516</v>
      </c>
      <c r="G117" s="30">
        <v>1596</v>
      </c>
      <c r="H117" s="33">
        <v>433</v>
      </c>
      <c r="I117" s="31"/>
      <c r="J117" s="32">
        <v>48637</v>
      </c>
      <c r="K117" s="24">
        <f t="shared" si="3"/>
        <v>88.334544133672352</v>
      </c>
      <c r="L117" s="25">
        <v>1507</v>
      </c>
      <c r="M117" s="26">
        <v>36</v>
      </c>
      <c r="N117" s="26">
        <v>9</v>
      </c>
      <c r="O117" s="27">
        <f t="shared" si="4"/>
        <v>5.5492844184640191</v>
      </c>
      <c r="Q117" s="28">
        <v>9922</v>
      </c>
      <c r="R117" s="112" t="s">
        <v>203</v>
      </c>
      <c r="S117" s="113"/>
    </row>
    <row r="118" spans="1:20" ht="22.5" customHeight="1">
      <c r="A118" s="116" t="s">
        <v>204</v>
      </c>
      <c r="B118" s="117"/>
      <c r="C118" s="29">
        <v>44762</v>
      </c>
      <c r="D118" s="30">
        <v>8444</v>
      </c>
      <c r="E118" s="31">
        <v>397</v>
      </c>
      <c r="F118" s="32">
        <v>1897</v>
      </c>
      <c r="G118" s="30">
        <v>677</v>
      </c>
      <c r="H118" s="33">
        <v>243</v>
      </c>
      <c r="I118" s="31">
        <v>0</v>
      </c>
      <c r="J118" s="32">
        <v>22759</v>
      </c>
      <c r="K118" s="24">
        <f t="shared" si="3"/>
        <v>50.844466288369595</v>
      </c>
      <c r="L118" s="25">
        <v>0</v>
      </c>
      <c r="M118" s="26">
        <v>2</v>
      </c>
      <c r="N118" s="26">
        <v>3</v>
      </c>
      <c r="O118" s="27">
        <f t="shared" si="4"/>
        <v>5.0024586499776484</v>
      </c>
      <c r="Q118" s="28">
        <v>8948</v>
      </c>
      <c r="R118" s="112" t="s">
        <v>204</v>
      </c>
      <c r="S118" s="118"/>
    </row>
    <row r="119" spans="1:20" ht="22.5" customHeight="1">
      <c r="A119" s="116" t="s">
        <v>205</v>
      </c>
      <c r="B119" s="117"/>
      <c r="C119" s="29">
        <v>28805</v>
      </c>
      <c r="D119" s="30">
        <v>9182</v>
      </c>
      <c r="E119" s="31">
        <v>20</v>
      </c>
      <c r="F119" s="32">
        <v>722</v>
      </c>
      <c r="G119" s="30">
        <v>686</v>
      </c>
      <c r="H119" s="33">
        <v>80</v>
      </c>
      <c r="I119" s="31">
        <v>0</v>
      </c>
      <c r="J119" s="32">
        <v>21256</v>
      </c>
      <c r="K119" s="24">
        <f t="shared" si="3"/>
        <v>73.792744315223047</v>
      </c>
      <c r="L119" s="25">
        <v>884</v>
      </c>
      <c r="M119" s="26">
        <v>22</v>
      </c>
      <c r="N119" s="26">
        <v>3</v>
      </c>
      <c r="O119" s="27">
        <f t="shared" si="4"/>
        <v>9.6661073825503347</v>
      </c>
      <c r="Q119" s="28">
        <v>2980</v>
      </c>
      <c r="R119" s="112" t="s">
        <v>205</v>
      </c>
      <c r="S119" s="113"/>
    </row>
    <row r="120" spans="1:20" ht="22.5" customHeight="1" thickBot="1">
      <c r="A120" s="110" t="s">
        <v>206</v>
      </c>
      <c r="B120" s="111"/>
      <c r="C120" s="86">
        <v>32842</v>
      </c>
      <c r="D120" s="87"/>
      <c r="E120" s="88"/>
      <c r="F120" s="89">
        <v>855</v>
      </c>
      <c r="G120" s="87">
        <v>172</v>
      </c>
      <c r="H120" s="90"/>
      <c r="I120" s="88"/>
      <c r="J120" s="86">
        <v>30013</v>
      </c>
      <c r="K120" s="24">
        <f t="shared" si="3"/>
        <v>91.386030083429759</v>
      </c>
      <c r="L120" s="91">
        <v>96</v>
      </c>
      <c r="M120" s="92"/>
      <c r="N120" s="92"/>
      <c r="O120" s="93"/>
      <c r="Q120" s="94"/>
      <c r="R120" s="112" t="s">
        <v>206</v>
      </c>
      <c r="S120" s="113"/>
    </row>
    <row r="121" spans="1:20" ht="22.5" customHeight="1" thickTop="1">
      <c r="A121" s="114" t="s">
        <v>207</v>
      </c>
      <c r="B121" s="115"/>
      <c r="C121" s="95">
        <f>SUM(C7:C120)</f>
        <v>9874684</v>
      </c>
      <c r="D121" s="96">
        <f t="shared" ref="D121:I121" si="5">SUM(D7:D120)</f>
        <v>2792864</v>
      </c>
      <c r="E121" s="95">
        <f t="shared" si="5"/>
        <v>33441</v>
      </c>
      <c r="F121" s="97">
        <f t="shared" si="5"/>
        <v>374337</v>
      </c>
      <c r="G121" s="96">
        <f>SUM(G7:G120)</f>
        <v>314191</v>
      </c>
      <c r="H121" s="98">
        <f t="shared" si="5"/>
        <v>101213</v>
      </c>
      <c r="I121" s="95">
        <f t="shared" si="5"/>
        <v>572</v>
      </c>
      <c r="J121" s="97">
        <f>SUM(J7:J120)</f>
        <v>6202191</v>
      </c>
      <c r="K121" s="99">
        <f>J121/C121*100</f>
        <v>62.809007356589838</v>
      </c>
      <c r="L121" s="100">
        <f>SUM(L7:L120)</f>
        <v>170207</v>
      </c>
      <c r="M121" s="101">
        <f>SUM(M7:M120)</f>
        <v>6038</v>
      </c>
      <c r="N121" s="101">
        <f>SUM(N7:N120)</f>
        <v>814</v>
      </c>
      <c r="O121" s="102">
        <f>C121/Q7</f>
        <v>4.6809610806516293</v>
      </c>
      <c r="Q121" s="103">
        <f>SUM(Q8:Q120)</f>
        <v>2003464</v>
      </c>
      <c r="T121" s="7">
        <f>ROUND(J120/C120*100,0)</f>
        <v>91</v>
      </c>
    </row>
    <row r="122" spans="1:20">
      <c r="A122" s="104"/>
      <c r="B122" s="104"/>
    </row>
    <row r="123" spans="1:20">
      <c r="A123" s="104" t="s">
        <v>208</v>
      </c>
      <c r="B123" s="104"/>
    </row>
    <row r="124" spans="1:20">
      <c r="A124" s="104"/>
      <c r="B124" s="104"/>
    </row>
    <row r="125" spans="1:20">
      <c r="A125" s="104" t="s">
        <v>209</v>
      </c>
      <c r="B125" s="104"/>
    </row>
    <row r="126" spans="1:20">
      <c r="A126" s="104"/>
      <c r="B126" s="104"/>
    </row>
    <row r="127" spans="1:20">
      <c r="A127" s="104"/>
      <c r="B127" s="104"/>
    </row>
    <row r="128" spans="1:20">
      <c r="A128" s="104"/>
      <c r="B128" s="104"/>
    </row>
  </sheetData>
  <mergeCells count="178">
    <mergeCell ref="R7:S7"/>
    <mergeCell ref="A8:B8"/>
    <mergeCell ref="O8:O9"/>
    <mergeCell ref="Q8:Q9"/>
    <mergeCell ref="R8:S8"/>
    <mergeCell ref="A9:B9"/>
    <mergeCell ref="R9:S9"/>
    <mergeCell ref="D4:D5"/>
    <mergeCell ref="E4:E5"/>
    <mergeCell ref="G4:G5"/>
    <mergeCell ref="H4:H5"/>
    <mergeCell ref="I4:I5"/>
    <mergeCell ref="A7:B7"/>
    <mergeCell ref="A2:B6"/>
    <mergeCell ref="C2:N2"/>
    <mergeCell ref="O2:O5"/>
    <mergeCell ref="C3:C5"/>
    <mergeCell ref="F3:F5"/>
    <mergeCell ref="J3:J5"/>
    <mergeCell ref="K3:K5"/>
    <mergeCell ref="L3:L5"/>
    <mergeCell ref="M3:M5"/>
    <mergeCell ref="N3:N5"/>
    <mergeCell ref="A10:B10"/>
    <mergeCell ref="O10:O20"/>
    <mergeCell ref="Q10:Q20"/>
    <mergeCell ref="R10:S10"/>
    <mergeCell ref="A21:B21"/>
    <mergeCell ref="O21:O24"/>
    <mergeCell ref="Q21:Q24"/>
    <mergeCell ref="R21:S21"/>
    <mergeCell ref="A22:B22"/>
    <mergeCell ref="R22:S22"/>
    <mergeCell ref="A26:B26"/>
    <mergeCell ref="O26:O44"/>
    <mergeCell ref="Q26:Q44"/>
    <mergeCell ref="R26:S26"/>
    <mergeCell ref="A43:B43"/>
    <mergeCell ref="A44:B44"/>
    <mergeCell ref="A23:B23"/>
    <mergeCell ref="R23:S23"/>
    <mergeCell ref="A24:B24"/>
    <mergeCell ref="R24:S24"/>
    <mergeCell ref="A25:B25"/>
    <mergeCell ref="R25:S25"/>
    <mergeCell ref="A48:B48"/>
    <mergeCell ref="R48:S48"/>
    <mergeCell ref="A49:B49"/>
    <mergeCell ref="O49:O50"/>
    <mergeCell ref="Q49:Q50"/>
    <mergeCell ref="R49:S49"/>
    <mergeCell ref="A50:B50"/>
    <mergeCell ref="R50:S50"/>
    <mergeCell ref="A45:B45"/>
    <mergeCell ref="O45:O46"/>
    <mergeCell ref="Q45:Q46"/>
    <mergeCell ref="R45:S45"/>
    <mergeCell ref="A47:B47"/>
    <mergeCell ref="R47:S47"/>
    <mergeCell ref="A58:B58"/>
    <mergeCell ref="R58:S58"/>
    <mergeCell ref="A59:B59"/>
    <mergeCell ref="R59:S59"/>
    <mergeCell ref="A60:B60"/>
    <mergeCell ref="R60:S60"/>
    <mergeCell ref="A51:B51"/>
    <mergeCell ref="O51:O53"/>
    <mergeCell ref="Q51:Q53"/>
    <mergeCell ref="R51:S51"/>
    <mergeCell ref="A54:B54"/>
    <mergeCell ref="O54:O57"/>
    <mergeCell ref="Q54:Q57"/>
    <mergeCell ref="R54:S54"/>
    <mergeCell ref="A61:B61"/>
    <mergeCell ref="O61:O69"/>
    <mergeCell ref="P61:P69"/>
    <mergeCell ref="Q61:Q69"/>
    <mergeCell ref="R61:S61"/>
    <mergeCell ref="A70:B70"/>
    <mergeCell ref="O70:O74"/>
    <mergeCell ref="Q70:Q74"/>
    <mergeCell ref="R70:S70"/>
    <mergeCell ref="A72:B72"/>
    <mergeCell ref="R72:S72"/>
    <mergeCell ref="A73:B73"/>
    <mergeCell ref="R73:S73"/>
    <mergeCell ref="A74:B74"/>
    <mergeCell ref="R74:S74"/>
    <mergeCell ref="A75:B75"/>
    <mergeCell ref="O75:O77"/>
    <mergeCell ref="Q75:Q77"/>
    <mergeCell ref="R75:S75"/>
    <mergeCell ref="A77:B77"/>
    <mergeCell ref="A84:B84"/>
    <mergeCell ref="R84:S84"/>
    <mergeCell ref="A85:B85"/>
    <mergeCell ref="O85:O86"/>
    <mergeCell ref="Q85:Q86"/>
    <mergeCell ref="R85:S85"/>
    <mergeCell ref="A86:B86"/>
    <mergeCell ref="R86:S86"/>
    <mergeCell ref="R77:S77"/>
    <mergeCell ref="A78:B78"/>
    <mergeCell ref="R78:S78"/>
    <mergeCell ref="A79:B79"/>
    <mergeCell ref="O79:O83"/>
    <mergeCell ref="Q79:Q83"/>
    <mergeCell ref="R79:S79"/>
    <mergeCell ref="A90:B90"/>
    <mergeCell ref="O90:O91"/>
    <mergeCell ref="Q90:Q91"/>
    <mergeCell ref="R90:S90"/>
    <mergeCell ref="A91:B91"/>
    <mergeCell ref="A92:B92"/>
    <mergeCell ref="R92:S92"/>
    <mergeCell ref="A87:B87"/>
    <mergeCell ref="R87:S87"/>
    <mergeCell ref="A88:B88"/>
    <mergeCell ref="R88:S88"/>
    <mergeCell ref="A89:B89"/>
    <mergeCell ref="R89:S89"/>
    <mergeCell ref="A96:B96"/>
    <mergeCell ref="R96:S96"/>
    <mergeCell ref="A97:B97"/>
    <mergeCell ref="R97:S97"/>
    <mergeCell ref="A98:B98"/>
    <mergeCell ref="R98:S98"/>
    <mergeCell ref="A93:B93"/>
    <mergeCell ref="R93:S93"/>
    <mergeCell ref="A94:B94"/>
    <mergeCell ref="R94:S94"/>
    <mergeCell ref="A95:B95"/>
    <mergeCell ref="R95:S95"/>
    <mergeCell ref="A102:B102"/>
    <mergeCell ref="R102:S102"/>
    <mergeCell ref="A103:B103"/>
    <mergeCell ref="R103:S103"/>
    <mergeCell ref="A104:B104"/>
    <mergeCell ref="R104:S104"/>
    <mergeCell ref="A99:B99"/>
    <mergeCell ref="R99:S99"/>
    <mergeCell ref="A100:B100"/>
    <mergeCell ref="R100:S100"/>
    <mergeCell ref="A101:B101"/>
    <mergeCell ref="R101:S101"/>
    <mergeCell ref="A108:B108"/>
    <mergeCell ref="R108:S108"/>
    <mergeCell ref="A109:B109"/>
    <mergeCell ref="R109:S109"/>
    <mergeCell ref="A110:B110"/>
    <mergeCell ref="R110:S110"/>
    <mergeCell ref="A105:B105"/>
    <mergeCell ref="R105:S105"/>
    <mergeCell ref="A106:B106"/>
    <mergeCell ref="R106:S106"/>
    <mergeCell ref="A107:B107"/>
    <mergeCell ref="R107:S107"/>
    <mergeCell ref="A114:B114"/>
    <mergeCell ref="R114:S114"/>
    <mergeCell ref="A115:B115"/>
    <mergeCell ref="R115:S115"/>
    <mergeCell ref="A116:B116"/>
    <mergeCell ref="R116:S116"/>
    <mergeCell ref="A111:B111"/>
    <mergeCell ref="R111:S111"/>
    <mergeCell ref="A112:B112"/>
    <mergeCell ref="R112:S112"/>
    <mergeCell ref="A113:B113"/>
    <mergeCell ref="R113:S113"/>
    <mergeCell ref="A120:B120"/>
    <mergeCell ref="R120:S120"/>
    <mergeCell ref="A121:B121"/>
    <mergeCell ref="A117:B117"/>
    <mergeCell ref="R117:S117"/>
    <mergeCell ref="A118:B118"/>
    <mergeCell ref="R118:S118"/>
    <mergeCell ref="A119:B119"/>
    <mergeCell ref="R119:S119"/>
  </mergeCells>
  <phoneticPr fontId="3"/>
  <dataValidations count="1">
    <dataValidation imeMode="halfAlpha" allowBlank="1" showInputMessage="1" showErrorMessage="1" sqref="C99:J99 L99:N99 C111:J111 L111:M111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7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5資料</vt:lpstr>
      <vt:lpstr>'5資料'!Print_Area</vt:lpstr>
      <vt:lpstr>'5資料'!Print_Titles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2014-09-07T04:32:06Z</dcterms:created>
  <dcterms:modified xsi:type="dcterms:W3CDTF">2014-09-09T06:32:57Z</dcterms:modified>
</cp:coreProperties>
</file>